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!圖書館\!主任\圖書館\109學年度\109正修伙伴學校電子書\"/>
    </mc:Choice>
  </mc:AlternateContent>
  <xr:revisionPtr revIDLastSave="0" documentId="8_{8816C142-1ABA-48CD-8245-F5397D28B0E8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2020 逢甲聯盟贈品-友好高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1" i="1" l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<sst xmlns="http://schemas.openxmlformats.org/spreadsheetml/2006/main" count="1505" uniqueCount="953">
  <si>
    <t>ISBN</t>
  </si>
  <si>
    <t>作者</t>
  </si>
  <si>
    <t>出版年</t>
  </si>
  <si>
    <t>URL</t>
  </si>
  <si>
    <t>遠見特刊：愛護地球 跟你很有關係</t>
  </si>
  <si>
    <t/>
  </si>
  <si>
    <t>4711225318929_0034</t>
  </si>
  <si>
    <t>遠見天下文化出版股份有限公司</t>
  </si>
  <si>
    <t>天下遠見出版</t>
  </si>
  <si>
    <t>行走•閱讀：關於歐洲的筆記</t>
  </si>
  <si>
    <t>9789864929382</t>
  </si>
  <si>
    <t>崧博出版事業有限公司</t>
  </si>
  <si>
    <t>顧功堯</t>
  </si>
  <si>
    <t>2017</t>
  </si>
  <si>
    <t>互聯網＋新媒體：全方位解讀新媒體運營模式</t>
  </si>
  <si>
    <t>9789865603502</t>
  </si>
  <si>
    <t>劉小華，黃洪</t>
  </si>
  <si>
    <t>打造超級網紅：個人網紅和企業網紅的進階必修課</t>
  </si>
  <si>
    <t>9789865989637</t>
  </si>
  <si>
    <t>沈宇庭</t>
  </si>
  <si>
    <t>品牌視域下的文化產業發展：基於低碳轉型的思考</t>
  </si>
  <si>
    <t>9789864923496</t>
  </si>
  <si>
    <t>陸小成</t>
  </si>
  <si>
    <t>區域低碳創新繫統理論與實踐研究：基於全球氣候變化的思考</t>
  </si>
  <si>
    <t>9789864921669</t>
  </si>
  <si>
    <t>看電影與拍電影</t>
  </si>
  <si>
    <t>9789629373153</t>
  </si>
  <si>
    <t>香港城市大學出版社</t>
  </si>
  <si>
    <t>趙崇基</t>
  </si>
  <si>
    <t>感動與轟動：名人的卓越演講</t>
  </si>
  <si>
    <t>EBK10200011035</t>
  </si>
  <si>
    <t>御璽動向育樂有限公司</t>
  </si>
  <si>
    <t>陳櫟宇</t>
  </si>
  <si>
    <t>水果健康祕密</t>
  </si>
  <si>
    <t>9789863733720</t>
  </si>
  <si>
    <t>人類智庫數位科技股份有限公司</t>
  </si>
  <si>
    <t>歐陽鍾美</t>
  </si>
  <si>
    <t>Google雲端平台實作手冊：Google雲端功能一點就通</t>
  </si>
  <si>
    <t>9789864342174</t>
  </si>
  <si>
    <t>博碩文化股份有限公司</t>
  </si>
  <si>
    <t>蘇培欣，胡際善，洪宜禎</t>
  </si>
  <si>
    <t>大數據時代必學的超吸睛視覺化工具與技術：Excel＋Tableau成功晉升資料分析師</t>
  </si>
  <si>
    <t>9789864342563</t>
  </si>
  <si>
    <t>彭其捷</t>
  </si>
  <si>
    <t>坦然：面對生死的21堂課</t>
  </si>
  <si>
    <t>9789620772108</t>
  </si>
  <si>
    <t>商務印書館（香港）有限公司</t>
  </si>
  <si>
    <t>馮家柏，陸亮</t>
  </si>
  <si>
    <t>東方照相記：近代以來西方重要攝影家在中國</t>
  </si>
  <si>
    <t>9789888369492</t>
  </si>
  <si>
    <t>香港中和出版有限公司</t>
  </si>
  <si>
    <t>南無哀</t>
  </si>
  <si>
    <t>大好河山可騎驢：宋朝的風流與風雅</t>
  </si>
  <si>
    <t>9789888369966</t>
  </si>
  <si>
    <t>王這麼</t>
  </si>
  <si>
    <t>喚醒你的力量：一個來自華爾街的財富傳奇</t>
  </si>
  <si>
    <t>9789869599603</t>
  </si>
  <si>
    <t>華志文化事業有限公司</t>
  </si>
  <si>
    <t>（美）克里斯汀‧拉爾森（Christian Larsson）</t>
  </si>
  <si>
    <t>2018</t>
  </si>
  <si>
    <t>家養綠植：裝飾‧培育‧欣賞</t>
  </si>
  <si>
    <t>9789578606111</t>
  </si>
  <si>
    <t>王志君</t>
  </si>
  <si>
    <t>老屋改造╳「暖」新宅</t>
  </si>
  <si>
    <t>9789869157674</t>
  </si>
  <si>
    <t>幸福空間有限公司</t>
  </si>
  <si>
    <t>吳函霖</t>
  </si>
  <si>
    <t>走走基隆：阿鰍的古早味地圖</t>
  </si>
  <si>
    <t>EBK10200011074</t>
  </si>
  <si>
    <t>欣傳媒股份有限公司</t>
  </si>
  <si>
    <t>楊詠文</t>
  </si>
  <si>
    <t>名師壓箱秘笈：教育心理學</t>
  </si>
  <si>
    <t>9789863749394</t>
  </si>
  <si>
    <t>千華數位文化股份有限公司</t>
  </si>
  <si>
    <t>舒懷</t>
  </si>
  <si>
    <t>澳大利亞玩全攻略（圖文全彩版）</t>
  </si>
  <si>
    <t>9789577353139</t>
  </si>
  <si>
    <t>行者無疆工作室</t>
  </si>
  <si>
    <t>泰國玩全攻略（圖文全彩版）</t>
  </si>
  <si>
    <t>9789577353054</t>
  </si>
  <si>
    <t>你的聽力受損了嗎？：台灣將近10％人口聽力受損！</t>
  </si>
  <si>
    <t>9789869562904</t>
  </si>
  <si>
    <t>新自然主義股份有限公司</t>
  </si>
  <si>
    <t>余仁方</t>
  </si>
  <si>
    <t>健檢做完，然後呢？：從自然醫學觀點，拆解數字真相，掌握對症處方，找回健康！</t>
  </si>
  <si>
    <t>9789576968440</t>
  </si>
  <si>
    <t>陳俊旭</t>
  </si>
  <si>
    <t>接受說服的勇氣：看成功領導人如何改變信念，影響全世界</t>
  </si>
  <si>
    <t>9789862486702</t>
  </si>
  <si>
    <t>日月文化出版股份有限公司</t>
  </si>
  <si>
    <t>簡萓靚</t>
  </si>
  <si>
    <t>免疫系統：解開身體自癒本能的簡單良方</t>
  </si>
  <si>
    <t>9789865756772</t>
  </si>
  <si>
    <t>德威國際文化事業有限公司</t>
  </si>
  <si>
    <t>傅治梁</t>
  </si>
  <si>
    <t>跨越過百年天擇：優活自體DNA</t>
  </si>
  <si>
    <t>9789863585510</t>
  </si>
  <si>
    <t>白象文化事業有限公司</t>
  </si>
  <si>
    <t>宇科</t>
  </si>
  <si>
    <t>我的混亂，我的自相矛盾，和我的無限創意：讓創造力源源不絕的10個密碼</t>
  </si>
  <si>
    <t>9789862486573</t>
  </si>
  <si>
    <t>蔡裴驊</t>
  </si>
  <si>
    <t>實用葡萄酒寶典</t>
  </si>
  <si>
    <t>9789575633042</t>
  </si>
  <si>
    <t>千華駐科技出版有限公司</t>
  </si>
  <si>
    <t>法國藍帶廚藝學院（Le Cordon Bleu）</t>
  </si>
  <si>
    <t>玩創意：來自瘋果創意集市的原創手工</t>
  </si>
  <si>
    <t>9789575634322</t>
  </si>
  <si>
    <t>瘋果網</t>
  </si>
  <si>
    <t>活著就為著等候死的到來：莫大短篇小說選集</t>
  </si>
  <si>
    <t>9789865701840</t>
  </si>
  <si>
    <t>丹陽文化有限公司</t>
  </si>
  <si>
    <t>莫大</t>
  </si>
  <si>
    <t>為什麼有人喝咖啡不加糖：品嘗最真實的原味生活</t>
  </si>
  <si>
    <t>9789869362382</t>
  </si>
  <si>
    <t>大喜文化有限公司</t>
  </si>
  <si>
    <t>子陽</t>
  </si>
  <si>
    <t>先秦大師的小故事</t>
  </si>
  <si>
    <t>9789620757549</t>
  </si>
  <si>
    <t>葉龍</t>
  </si>
  <si>
    <t>北海道單車導賞線</t>
  </si>
  <si>
    <t>9789621464248</t>
  </si>
  <si>
    <t>萬里機構出版有限公司</t>
  </si>
  <si>
    <t>無料達人Carmen Tang</t>
  </si>
  <si>
    <t>九州單車導賞線</t>
  </si>
  <si>
    <t>9789621464255</t>
  </si>
  <si>
    <t>聯手抗疫防流感</t>
  </si>
  <si>
    <t>9789621466747</t>
  </si>
  <si>
    <t>香港社區健康學院，方玉輝，趙長成，劉庭亮</t>
  </si>
  <si>
    <t>社創群英5：以社會創新改變世界的人</t>
  </si>
  <si>
    <t>9789887723158</t>
  </si>
  <si>
    <t>雲起文化出版公司</t>
  </si>
  <si>
    <t>謝家駒，蔡美碧 等</t>
  </si>
  <si>
    <t>藏在文物裏的中國史06：隋唐五代十國</t>
  </si>
  <si>
    <t>9789888463237</t>
  </si>
  <si>
    <t>中華書局（香港）有限公司</t>
  </si>
  <si>
    <t>中國國家博物館</t>
  </si>
  <si>
    <t>藏在文物裏的中國史07：宋元</t>
  </si>
  <si>
    <t>9789888463244</t>
  </si>
  <si>
    <t>藏在文物裏的中國史08：明清</t>
  </si>
  <si>
    <t>9789888463251</t>
  </si>
  <si>
    <t>經典之門：新視野中華經典文庫導讀‧哲學宗教篇</t>
  </si>
  <si>
    <t>9789888463633</t>
  </si>
  <si>
    <t>中華書局編輯部</t>
  </si>
  <si>
    <t>愛在病房蔓延</t>
  </si>
  <si>
    <t>9789869393140</t>
  </si>
  <si>
    <t>大旗出版社</t>
  </si>
  <si>
    <t>謝佳真</t>
  </si>
  <si>
    <t>神探福爾摩斯1</t>
  </si>
  <si>
    <t>9789864110766</t>
  </si>
  <si>
    <t>大拓文化</t>
  </si>
  <si>
    <t>周儀文</t>
  </si>
  <si>
    <t>神探福爾摩斯2</t>
  </si>
  <si>
    <t>9789864110780</t>
  </si>
  <si>
    <t>月曜日：生物常識知多少！</t>
  </si>
  <si>
    <t>9789869617994</t>
  </si>
  <si>
    <t>培育文化</t>
  </si>
  <si>
    <t>朱子喬</t>
  </si>
  <si>
    <t>人言平話：賞析古代中國六十部平話小說</t>
  </si>
  <si>
    <t>9789571608846</t>
  </si>
  <si>
    <t>黎明文化事業股份有限公司</t>
  </si>
  <si>
    <t>吳東權</t>
  </si>
  <si>
    <t>高效率！人資、業務、倉儲、專案經理必學的Excel函數與視覺化圖表完全解析</t>
  </si>
  <si>
    <t>9789864343065</t>
  </si>
  <si>
    <t>黃瀞儀</t>
  </si>
  <si>
    <t>Python程式設計實務：從初學到活用Python開發技巧的16堂課</t>
  </si>
  <si>
    <t>9789864343157</t>
  </si>
  <si>
    <t>何敏煌</t>
  </si>
  <si>
    <t>一秒日本：舌尖上の日式美味</t>
  </si>
  <si>
    <t>9789863491842</t>
  </si>
  <si>
    <t>宏碩文化事業股份有限公司</t>
  </si>
  <si>
    <t>行遍天下攝影小組</t>
  </si>
  <si>
    <t>台南神秘小舖</t>
  </si>
  <si>
    <t>9789863491804</t>
  </si>
  <si>
    <t>我在100天內自學英文翻轉人生：跟讀電影成為英文口說高手</t>
  </si>
  <si>
    <t>9789862487778</t>
  </si>
  <si>
    <t>關亭薇</t>
  </si>
  <si>
    <t>2019</t>
  </si>
  <si>
    <t>幸福丹麥流：HYGGE！每一天愉悅舒心的生活提案</t>
  </si>
  <si>
    <t>9789862487785</t>
  </si>
  <si>
    <t>廖亭雲</t>
  </si>
  <si>
    <t>彩圖易讀版臺灣史年表</t>
  </si>
  <si>
    <t>9789862284179</t>
  </si>
  <si>
    <t>漢宇國際文化出版</t>
  </si>
  <si>
    <t>鍾翟</t>
  </si>
  <si>
    <t>新世紀偵探推理故事：推理小說之王</t>
  </si>
  <si>
    <t>9789862284186</t>
  </si>
  <si>
    <t>漢宇智識小組</t>
  </si>
  <si>
    <t>新世紀偵探推理故事：解碼福爾摩斯</t>
  </si>
  <si>
    <t>9789862284216</t>
  </si>
  <si>
    <t>彩圖易讀版世界文化史年表</t>
  </si>
  <si>
    <t>9789862284261</t>
  </si>
  <si>
    <t>漢宇歷史編輯部</t>
  </si>
  <si>
    <t>手繪圖解‧世界史</t>
  </si>
  <si>
    <t>9789862284278</t>
  </si>
  <si>
    <t>眼見不為憑！圖解動物心酸囧事</t>
  </si>
  <si>
    <t>9789862284322</t>
  </si>
  <si>
    <t>漢宇生物糾察隊</t>
  </si>
  <si>
    <t>史上最強！無限回購！出國日本熱門必買血拚攻略</t>
  </si>
  <si>
    <t>9789862255193</t>
  </si>
  <si>
    <t>漢湘文化事業股份有限公司</t>
  </si>
  <si>
    <t>張晏清</t>
  </si>
  <si>
    <t>營養師百問百答</t>
  </si>
  <si>
    <t>9789863711315</t>
  </si>
  <si>
    <t>和平國際</t>
  </si>
  <si>
    <t>劉素櫻</t>
  </si>
  <si>
    <t>好好告別！身後事最後一堂課：臨終照顧、預立遺囑、葬禮計畫、遺產繼承、保險給付，人生完成式問題解決書</t>
  </si>
  <si>
    <t>9789862255063</t>
  </si>
  <si>
    <t>獺祭魚</t>
  </si>
  <si>
    <t>冒險癮！在台灣一定要體驗的十件事</t>
  </si>
  <si>
    <t>9789863710752</t>
  </si>
  <si>
    <t>李31，董珮君</t>
  </si>
  <si>
    <t>成功VS失敗，蛋糕聖經製作書：【全圖解對照】OK與NG，從備料、攪拌、打發、烘烤到裝飾，失敗盲點大突破！</t>
  </si>
  <si>
    <t>9789863711018</t>
  </si>
  <si>
    <t>黃東慶，黃葉嘉，姜志強，劉育宏</t>
  </si>
  <si>
    <t>日本冬季行旅：東京‧仙台‧高崎‧輕井澤的心靈散步</t>
  </si>
  <si>
    <t>9789577275561</t>
  </si>
  <si>
    <t>財團法人基督教宇宙光全人關懷機構</t>
  </si>
  <si>
    <t>依品凡</t>
  </si>
  <si>
    <t>從0到1自媒體品牌行銷術</t>
  </si>
  <si>
    <t>9789864139859</t>
  </si>
  <si>
    <t>王靖傑</t>
  </si>
  <si>
    <t>全民英檢中高級必考單字書</t>
  </si>
  <si>
    <t>9789865962784</t>
  </si>
  <si>
    <t>華翔文創</t>
  </si>
  <si>
    <t>Jim Foster，Christine Webb</t>
  </si>
  <si>
    <t>一看就懂：孫子兵法教你謀略致勝91招</t>
  </si>
  <si>
    <t>9789869434997</t>
  </si>
  <si>
    <t>西北國際</t>
  </si>
  <si>
    <t>夏易恩</t>
  </si>
  <si>
    <t>完全根治耳鼻喉疾病：眩暈、耳鳴、鼻過敏、咳嗽、打鼾：劉博仁醫師的營養療法奇蹟【增訂版】</t>
  </si>
  <si>
    <t>9789869693738</t>
  </si>
  <si>
    <t>劉素臻，黃筑歆</t>
  </si>
  <si>
    <t>不是每個甜甜圈都有洞！義大利美食諺語筆記：50道經典食譜及50句智慧語錄</t>
  </si>
  <si>
    <t>9789862487891</t>
  </si>
  <si>
    <t>楊馥如</t>
  </si>
  <si>
    <t>享受吧！一個人的環遊世界</t>
  </si>
  <si>
    <t>9789863710776</t>
  </si>
  <si>
    <t>陳靖婕</t>
  </si>
  <si>
    <t>超代謝，經絡淋巴按摩</t>
  </si>
  <si>
    <t>9789863711094</t>
  </si>
  <si>
    <t>周禎和，鍾君賢</t>
  </si>
  <si>
    <t>你沒察覺到的事，往往會變成你的人生</t>
  </si>
  <si>
    <t>9789574706617</t>
  </si>
  <si>
    <t>人本自然文化事業有限公司</t>
  </si>
  <si>
    <t>王啟芬</t>
  </si>
  <si>
    <t>比天堂更美好的地方，就在人間：101則助你覺醒的小故事</t>
  </si>
  <si>
    <t>9789574706570</t>
  </si>
  <si>
    <t>吳九箴</t>
  </si>
  <si>
    <t>膽固醇其實跟你想的不一樣！：
膽固醇的功用超乎想像，想多活20年，你一定要重新認識它</t>
  </si>
  <si>
    <t>9789869629256</t>
  </si>
  <si>
    <t>柿子文化事業有限公司</t>
  </si>
  <si>
    <t>李明芝</t>
  </si>
  <si>
    <t>無障礙，暢遊歐洲</t>
  </si>
  <si>
    <t>9789861922966</t>
  </si>
  <si>
    <t>華成圖書出版股份有限公司</t>
  </si>
  <si>
    <t>貓栗</t>
  </si>
  <si>
    <t>中東的美麗與哀愁：以色列、約旦、巴勒斯坦</t>
  </si>
  <si>
    <t>9789861922973</t>
  </si>
  <si>
    <t>蔡晉甄</t>
  </si>
  <si>
    <t>摩洛哥散步：我的北非一千零一夜</t>
  </si>
  <si>
    <t>9789861923079</t>
  </si>
  <si>
    <t>王玲慧</t>
  </si>
  <si>
    <t>挑戰不可能！麥肯錫都在用的「絕對做得到」思考法：延伸思考X積極實踐X分析洞察X多方構思，翻轉慣性否定，職場升級絕對做得到</t>
  </si>
  <si>
    <t>9789862487938</t>
  </si>
  <si>
    <t>洴玲</t>
  </si>
  <si>
    <t>再見了！東京昭和百景：庶民橫丁、黑市酒
場、歌舞廳，編輯大叔的懷舊東京10區散
策</t>
  </si>
  <si>
    <t>9789862487952</t>
  </si>
  <si>
    <t>黃瓊仙</t>
  </si>
  <si>
    <t>逆向飛翔2</t>
  </si>
  <si>
    <t>9789888568017</t>
  </si>
  <si>
    <t>青森文化</t>
  </si>
  <si>
    <t>香港撒瑪利亞防止自殺會</t>
  </si>
  <si>
    <t>品味人生12講</t>
  </si>
  <si>
    <t>9789864795499</t>
  </si>
  <si>
    <t>遠見天下文化出版股份有限公司（天下文化）</t>
  </si>
  <si>
    <t>傅佩榮</t>
  </si>
  <si>
    <t>從人心到階級：解析大腦演算法</t>
  </si>
  <si>
    <t>9789888568093</t>
  </si>
  <si>
    <t>孫義強</t>
  </si>
  <si>
    <t>哲學大師的通識教育思想</t>
  </si>
  <si>
    <t>9789869551946</t>
  </si>
  <si>
    <t>開學文化事業股份有限公司</t>
  </si>
  <si>
    <t>通識在線雜誌社</t>
  </si>
  <si>
    <t>彩繪李火增：找回昭和美麗臺灣的色彩</t>
  </si>
  <si>
    <t>9789869696449</t>
  </si>
  <si>
    <t>蒼璧出版有限公司</t>
  </si>
  <si>
    <t>李火增</t>
  </si>
  <si>
    <t>狄式白話【總體經濟學】</t>
  </si>
  <si>
    <t>9789865899431</t>
  </si>
  <si>
    <t>智言館</t>
  </si>
  <si>
    <t>狄驤</t>
  </si>
  <si>
    <t>《老子》怎麼讀　怎麼讀《老子》</t>
  </si>
  <si>
    <t>9789864900282</t>
  </si>
  <si>
    <t>麗文文化事業股份有限公司</t>
  </si>
  <si>
    <t>吳銘宏</t>
  </si>
  <si>
    <t>下一座世界工廠：黑土變黃金，未來全球經濟引擎與商戰必爭之地——非洲</t>
  </si>
  <si>
    <t>9789862487983</t>
  </si>
  <si>
    <t>孫轅（Irene Yuan Sun）</t>
  </si>
  <si>
    <t>Life3.0：人工智慧時代，人類的蛻變與重生</t>
  </si>
  <si>
    <t>9789864794096</t>
  </si>
  <si>
    <t>陳以禮</t>
  </si>
  <si>
    <t>不求勝的英雄：解壓縮陳金鋒．zip</t>
  </si>
  <si>
    <t>9789864793051</t>
  </si>
  <si>
    <t>陳金鋒，林以君，李碧蓮</t>
  </si>
  <si>
    <t>以色列菁英創新奇蹟</t>
  </si>
  <si>
    <t>9789864792696</t>
  </si>
  <si>
    <t>林添貴</t>
  </si>
  <si>
    <t>成功，就是要快速砍掉重練：電商黑馬創業家兄弟屢創驚人營收的55個商業智慧</t>
  </si>
  <si>
    <t>9789864795864</t>
  </si>
  <si>
    <t>傅瑋瓊</t>
  </si>
  <si>
    <t>呂鴻基：台灣兒童心臟學之父</t>
  </si>
  <si>
    <t>9789864795673</t>
  </si>
  <si>
    <t>林芝安</t>
  </si>
  <si>
    <t>一起出發玩吧！玩翻沖繩全攻略</t>
  </si>
  <si>
    <t>9789869610421</t>
  </si>
  <si>
    <t>新文創</t>
  </si>
  <si>
    <t>王大胖</t>
  </si>
  <si>
    <t>用按摩讓你告別病痛：按摩穴位、按摩養生、按摩治病</t>
  </si>
  <si>
    <t>EBK10200011268</t>
  </si>
  <si>
    <t>羅達文創有限公司</t>
  </si>
  <si>
    <t>沈百生</t>
  </si>
  <si>
    <t>Excel即學即用超效率500招速成技</t>
  </si>
  <si>
    <t>9789864343331</t>
  </si>
  <si>
    <t>張雯燕</t>
  </si>
  <si>
    <t>行動與社群行銷：善用App訊息推播．LINE＠經營．AI 技術．Google Analytics來打造品牌自媒力</t>
  </si>
  <si>
    <t>9789864343393</t>
  </si>
  <si>
    <t>胡昭民</t>
  </si>
  <si>
    <t>新制多益閱讀模擬試題解析：3週就能掌握600分【有聲】</t>
  </si>
  <si>
    <t>9789869660112</t>
  </si>
  <si>
    <t>布可屋</t>
  </si>
  <si>
    <t>Johnson Mo，阿莉莎．歐普夫</t>
  </si>
  <si>
    <t>新制多益聽力模擬試題解析：3週就能掌握600分【有聲】</t>
  </si>
  <si>
    <t>9789869660105</t>
  </si>
  <si>
    <t>美達．波斯基，張小怡</t>
  </si>
  <si>
    <t>新制多益聽力模擬試題解析：3週就能掌握700分【有聲】</t>
  </si>
  <si>
    <t>9789869660136</t>
  </si>
  <si>
    <t>張小怡，拉斯．菲拉</t>
  </si>
  <si>
    <t>新制多益閱讀模擬試題解析：3週就能掌握700分【有聲】</t>
  </si>
  <si>
    <t>9789869660143</t>
  </si>
  <si>
    <t>Johnson Mo，珊德．沃克</t>
  </si>
  <si>
    <t>坐火車遊西藏：慢遊心攝</t>
  </si>
  <si>
    <t>9789575632946</t>
  </si>
  <si>
    <t>呂新平</t>
  </si>
  <si>
    <t>這一生，你想留下什麼？：史丹佛的10堂領導課</t>
  </si>
  <si>
    <t>9789864795789</t>
  </si>
  <si>
    <t>廖月娟</t>
  </si>
  <si>
    <t>慢遊首爾小巷弄：精選12大區148個新潮景點，跟著在地人關鍵字玩出不一樣的首爾</t>
  </si>
  <si>
    <t>9789862488041</t>
  </si>
  <si>
    <t>山岳出版</t>
  </si>
  <si>
    <t>林季妤</t>
  </si>
  <si>
    <t>悲慘地球</t>
  </si>
  <si>
    <t>9789869645430</t>
  </si>
  <si>
    <t>信實文化行銷有限公司</t>
  </si>
  <si>
    <t>林登科</t>
  </si>
  <si>
    <t>花束之蟲：日本驚悚短篇小說選二【經典新編版】</t>
  </si>
  <si>
    <t>9789863811817</t>
  </si>
  <si>
    <t>八方出版股份有限公司</t>
  </si>
  <si>
    <t>銀色快手 等</t>
  </si>
  <si>
    <t>黑貓：愛倫．坡短篇小說選．II（懸疑重出版）</t>
  </si>
  <si>
    <t>9789863811886</t>
  </si>
  <si>
    <t>沈曉雲，周樹芬</t>
  </si>
  <si>
    <t>腐爛的美麗：日本驚悚短篇小說選一【經典新編版】</t>
  </si>
  <si>
    <t>9789863811770</t>
  </si>
  <si>
    <t>最直覺的英文文法：學習英文文法其實Supereasy</t>
  </si>
  <si>
    <t>9789869608640</t>
  </si>
  <si>
    <t>雅典文化事業有限公司</t>
  </si>
  <si>
    <t>潘威廉</t>
  </si>
  <si>
    <t>地表上最強的冷知識</t>
  </si>
  <si>
    <t>9789869546478</t>
  </si>
  <si>
    <t>羅書宇</t>
  </si>
  <si>
    <t>提防那些「好心人」：職場經驗談</t>
  </si>
  <si>
    <t>9789864530717</t>
  </si>
  <si>
    <t>讀品文化</t>
  </si>
  <si>
    <t>呂承華</t>
  </si>
  <si>
    <t>有效降血糖家常菜</t>
  </si>
  <si>
    <t>9789865962869</t>
  </si>
  <si>
    <t>康鑑文化</t>
  </si>
  <si>
    <t>健康養生堂編委會</t>
  </si>
  <si>
    <t>水果這樣吃營養又健康</t>
  </si>
  <si>
    <t>4715443043083</t>
  </si>
  <si>
    <t>在耶路撒冷醒來：30天暢遊以色列耶路撒冷、特拉維夫、加利利與鹽海</t>
  </si>
  <si>
    <t>9789864451920</t>
  </si>
  <si>
    <t>釀出版</t>
  </si>
  <si>
    <t>陳舜儀</t>
  </si>
  <si>
    <t>一個女生走看巴爾幹：馬其頓、科索沃、阿爾巴尼亞</t>
  </si>
  <si>
    <t>9789864451975</t>
  </si>
  <si>
    <t>劉怡君</t>
  </si>
  <si>
    <t>恩仇之外：日本大正時代文豪傑作選</t>
  </si>
  <si>
    <t>9789864452026</t>
  </si>
  <si>
    <t>祁淡東</t>
  </si>
  <si>
    <t>高行健小說裡的流亡聲音</t>
  </si>
  <si>
    <t>9789869407113</t>
  </si>
  <si>
    <t>秀威經典</t>
  </si>
  <si>
    <t>羅華炎</t>
  </si>
  <si>
    <t>好流利！用英語聊不停：說流利英語，超簡單【有聲】</t>
  </si>
  <si>
    <t>9789869628273</t>
  </si>
  <si>
    <t>哈福企業有限公司</t>
  </si>
  <si>
    <t>施孝昌</t>
  </si>
  <si>
    <t>用很簡單的單字，說很流利的英語【有聲】</t>
  </si>
  <si>
    <t>9789869628235</t>
  </si>
  <si>
    <t>張瑪麗</t>
  </si>
  <si>
    <t>生活需要抓住大智慧，放棄小智慧</t>
  </si>
  <si>
    <t>9789869745932</t>
  </si>
  <si>
    <t>李津</t>
  </si>
  <si>
    <t>木曜日：物理化學常識知多少！</t>
  </si>
  <si>
    <t>9789869697675</t>
  </si>
  <si>
    <t>李泰佑</t>
  </si>
  <si>
    <t>金曜日：自然科學常識知多少！</t>
  </si>
  <si>
    <t>9789869697682</t>
  </si>
  <si>
    <t>陳星宇</t>
  </si>
  <si>
    <t>那些年，我們都不想長大：太宰治、夢野久作、芥川龍之介、有島武郎童話精選</t>
  </si>
  <si>
    <t>9789869539319</t>
  </si>
  <si>
    <t>避風港文化有限公司</t>
  </si>
  <si>
    <t>鄒評</t>
  </si>
  <si>
    <t>他是否尚在人間：馬克．吐溫幽默故事集</t>
  </si>
  <si>
    <t>9789869539333</t>
  </si>
  <si>
    <t>唐澄暐</t>
  </si>
  <si>
    <t>黑手：史上最致命的地下組織與神探間的史詩戰爭</t>
  </si>
  <si>
    <t>9789869539357</t>
  </si>
  <si>
    <t>李函</t>
  </si>
  <si>
    <t>LIZ關鍵詞：美食家的自學之路與口袋名單</t>
  </si>
  <si>
    <t>9789865813963</t>
  </si>
  <si>
    <t>二魚文化事業有限公司</t>
  </si>
  <si>
    <t>高琹雯</t>
  </si>
  <si>
    <t>你知道的遠比你想像的少</t>
  </si>
  <si>
    <t>9789864797639</t>
  </si>
  <si>
    <t>王力行</t>
  </si>
  <si>
    <t>國寫笨作文：學測實戰篇－建中資深名師林明進獨創作文高分心法（全新增訂版）</t>
  </si>
  <si>
    <t>9789864796922</t>
  </si>
  <si>
    <t>林明進</t>
  </si>
  <si>
    <t>青春正效應：新世代應該知道的人生微哲學──探索自我、友誼、學習、愛情、人生的50個夢想核爆點！</t>
  </si>
  <si>
    <t>9789864796908</t>
  </si>
  <si>
    <t>蔡淇華</t>
  </si>
  <si>
    <t>你以為的懷才不遇，只是懷才不足而已</t>
  </si>
  <si>
    <t>9789579054263</t>
  </si>
  <si>
    <t>今周刊出版社股份有限公司</t>
  </si>
  <si>
    <t>小令君</t>
  </si>
  <si>
    <t>不想生病，血液要乾淨！疾病是大自然的內部清潔</t>
  </si>
  <si>
    <t>9789869700689</t>
  </si>
  <si>
    <t>張家瑞</t>
  </si>
  <si>
    <t>好卡路里，壞卡路里：醫師、營養專家、生酮高手都在研究的碳水化合物、脂肪的驚人真相！</t>
  </si>
  <si>
    <t>9789869700696</t>
  </si>
  <si>
    <t>Eiko的吃喝玩樂日本語： 掌握「聽」「說」關鍵字，秒懂秒回日本人！【有聲】</t>
  </si>
  <si>
    <t>9789862488164</t>
  </si>
  <si>
    <t>Aikoberry</t>
  </si>
  <si>
    <t>打造英文閱讀力：帶孩子看懂文章、學會文法【有聲】</t>
  </si>
  <si>
    <t>9789862488171</t>
  </si>
  <si>
    <t>Aling</t>
  </si>
  <si>
    <t>親情，也需要界限：認清10種家庭問題X8種告別傷害的方法，找回圓滿的自己</t>
  </si>
  <si>
    <t>9789862488201</t>
  </si>
  <si>
    <t>黃庭敏</t>
  </si>
  <si>
    <t>成功語錄超實踐！松下幸之助的職場心法：從思考優先轉為行動優先的「紙一張」思考工作術</t>
  </si>
  <si>
    <t>9789862488195</t>
  </si>
  <si>
    <t>洪玲</t>
  </si>
  <si>
    <t>網紅這樣當：從社群經營到議價簽約，爆紅撇步、業配攻略、合作眉角全解析</t>
  </si>
  <si>
    <t>9789862488188</t>
  </si>
  <si>
    <t>餐桌上的紅色經濟風暴：黑心、暴利、壟斷，從一顆番茄看市場全球化的跨國商機與運作陰謀</t>
  </si>
  <si>
    <t>9789862488102</t>
  </si>
  <si>
    <t>謝幸芬</t>
  </si>
  <si>
    <t>一本書教你聰明學習幸福手冊：成績不好不是程度不好或不用功，念書靠方法不完全靠智慧</t>
  </si>
  <si>
    <t>9789577357328</t>
  </si>
  <si>
    <t>崧燁文化事業有限公司</t>
  </si>
  <si>
    <t>羅鮮</t>
  </si>
  <si>
    <t>迎向零醫院：永齡X lab共創新醫療</t>
  </si>
  <si>
    <t>9789864797585</t>
  </si>
  <si>
    <t>司晏芳，朱乙真，陳培思，劉子寧</t>
  </si>
  <si>
    <t>决定你成功的不是情商，是逆商AQ：打造成功人生的競爭智慧</t>
  </si>
  <si>
    <t>9789869745987</t>
  </si>
  <si>
    <t>譚春虹</t>
  </si>
  <si>
    <t>日檢單字＋文法一本搞定N1【有聲】</t>
  </si>
  <si>
    <t>9789869608657</t>
  </si>
  <si>
    <t>雅典日研所</t>
  </si>
  <si>
    <t>日檢單字＋文法一本搞定N2【有聲】</t>
  </si>
  <si>
    <t>9789869608633</t>
  </si>
  <si>
    <t>日檢單字＋文法一本搞定N3【有聲】</t>
  </si>
  <si>
    <t>9789865753993</t>
  </si>
  <si>
    <t>瘦起來：宅男宅女的神奇瘦身方法，懶鬼食譜！</t>
  </si>
  <si>
    <t>EBK10200011302</t>
  </si>
  <si>
    <t>朵琳</t>
  </si>
  <si>
    <t>微養生奇蹟：用平凡小細節，守住你的健康</t>
  </si>
  <si>
    <t>9789869746069</t>
  </si>
  <si>
    <t>楊力醫師</t>
  </si>
  <si>
    <t>金色證書：新制TOEIC必考片語大全【有聲】</t>
  </si>
  <si>
    <t>9789869587235</t>
  </si>
  <si>
    <t>張小怡，Johnson Mo</t>
  </si>
  <si>
    <t>印尼語333超快速學習法：3個訣竅，3個階段，3天說一口流利印尼語【有聲】</t>
  </si>
  <si>
    <t>9789869637688</t>
  </si>
  <si>
    <t>全球通語研社</t>
  </si>
  <si>
    <t>讀霸！多益閱讀模擬測驗【有聲】</t>
  </si>
  <si>
    <t>9789869628228</t>
  </si>
  <si>
    <t>張瑪麗，Steve King</t>
  </si>
  <si>
    <t>大膽說：流利英語的捷徑【有聲】</t>
  </si>
  <si>
    <t>9789869496698</t>
  </si>
  <si>
    <t>英語333超快速學習法：3個訣竅，3個階段，3天說一口流利英語【有聲】</t>
  </si>
  <si>
    <t>9789869637633</t>
  </si>
  <si>
    <t>金色證書：新制TOEIC單字聽力大全【有聲】</t>
  </si>
  <si>
    <t>9789869587259</t>
  </si>
  <si>
    <t>金色證書：新制TOEIC單字、聽力、閱讀【有聲】</t>
  </si>
  <si>
    <t>9789869587297</t>
  </si>
  <si>
    <t>金色證書：新制TOEIC必考單字文法【有聲】</t>
  </si>
  <si>
    <t>9789869587211</t>
  </si>
  <si>
    <t>金色證書：新制TOEIC必考單字大全【有聲】</t>
  </si>
  <si>
    <t>9789869587266</t>
  </si>
  <si>
    <t>金色證書：新制TOEIC必考句型大全【有聲】</t>
  </si>
  <si>
    <t>9789869587242</t>
  </si>
  <si>
    <t>珍妮芙，Johnson Mo</t>
  </si>
  <si>
    <t>字首、字根、字尾，背單字最輕鬆：TOEIC激增200分【有聲】</t>
  </si>
  <si>
    <t>9789869587273</t>
  </si>
  <si>
    <t>張小怡，珍妮芙</t>
  </si>
  <si>
    <t>5天學會KK音標：我的第一本發音學習書【有聲】</t>
  </si>
  <si>
    <t>9789869587280</t>
  </si>
  <si>
    <t>10000單字，多益拿高分【有聲】</t>
  </si>
  <si>
    <t>9789869637695</t>
  </si>
  <si>
    <t>亂，但是更好：亂中取勝、即興發揮、攻其不備、創造機會</t>
  </si>
  <si>
    <t>9789864797653</t>
  </si>
  <si>
    <t>與領導有約：原則致勝（全新修訂版）</t>
  </si>
  <si>
    <t>9789864797813</t>
  </si>
  <si>
    <t>徐炳勳</t>
  </si>
  <si>
    <t>NewTOEIC多益新制黃金團隊FINAL終極版：5回全真試題＋詳解【有聲】</t>
  </si>
  <si>
    <t>9789862488287</t>
  </si>
  <si>
    <t>謝宜倫，關亭薇</t>
  </si>
  <si>
    <t>NewTOEIC多益新制黃金團隊FINAL終極版：5回解析本</t>
  </si>
  <si>
    <t>9789862488287_2</t>
  </si>
  <si>
    <t>觸動人心，非暴力溝通的27個練習：學狼發洩情緒，像長頸鹿一樣用心傾聽</t>
  </si>
  <si>
    <t>9789862488263</t>
  </si>
  <si>
    <t>楊婷湞</t>
  </si>
  <si>
    <t>NEW TOEIC多益新制突破650分：解題技巧全攻略【有聲】</t>
  </si>
  <si>
    <t>9789862487525</t>
  </si>
  <si>
    <t>謝宜倫，嚴思涵</t>
  </si>
  <si>
    <t>New TOEIC多益新制黃金團隊5回全真試題＋詳解【有聲】</t>
  </si>
  <si>
    <t>9789862487068</t>
  </si>
  <si>
    <t>金色證書：新制TOEIC必考單字片語【有聲】</t>
  </si>
  <si>
    <t>9789869587204</t>
  </si>
  <si>
    <t>幸福住宅系列2019年：必看！室內裝修實用500祕招</t>
  </si>
  <si>
    <t>4718018825053</t>
  </si>
  <si>
    <t>圓祥大眾傳播有限公司</t>
  </si>
  <si>
    <t>侯志忠</t>
  </si>
  <si>
    <t>90%女人都會忽略的恐怖疾病：擺脫壞菌感染、再造免疫力的人體平衡飲食法</t>
  </si>
  <si>
    <t>9789869768023</t>
  </si>
  <si>
    <t>謝明珊</t>
  </si>
  <si>
    <t>原來這就是鳥取</t>
  </si>
  <si>
    <t>EBK10200011408</t>
  </si>
  <si>
    <t>欣傳媒</t>
  </si>
  <si>
    <t>傅佩榮易經課：占卜、解卦、指引人生、趨吉避凶</t>
  </si>
  <si>
    <t>9789864797950</t>
  </si>
  <si>
    <t>休克：我的重生之旅，以及病醫關係的省思</t>
  </si>
  <si>
    <t>9789864797868</t>
  </si>
  <si>
    <t>微復原力：結合科學與正向心理的幸福生活手冊</t>
  </si>
  <si>
    <t>9789864797936</t>
  </si>
  <si>
    <t>許恬寧</t>
  </si>
  <si>
    <t>金的法庭日誌：一不小心變被告</t>
  </si>
  <si>
    <t>9789888568710</t>
  </si>
  <si>
    <t>潘展平大律師</t>
  </si>
  <si>
    <t>象你這麼懶！有些懶現在不偷一輩子都不會懶了！</t>
  </si>
  <si>
    <t>9789888568840</t>
  </si>
  <si>
    <t>so象</t>
  </si>
  <si>
    <t>Nala Cat的彩繪世界：貓界表情帝的喵星哲學</t>
  </si>
  <si>
    <t>9789869602600</t>
  </si>
  <si>
    <t>SUNRISE－J文靜</t>
  </si>
  <si>
    <t>城市速寫：讓阿貴建築師帶你城市漫遊</t>
  </si>
  <si>
    <t>9789863588009</t>
  </si>
  <si>
    <t>曹登貴</t>
  </si>
  <si>
    <t>宇宙的顫抖：談愛因斯坦的相對論和引力波（二版）</t>
  </si>
  <si>
    <t>9789863503323</t>
  </si>
  <si>
    <t>國立臺灣大學出版中心</t>
  </si>
  <si>
    <t>李傑信</t>
  </si>
  <si>
    <t>工程圖學：SketchUp篇（上）</t>
  </si>
  <si>
    <t>9789863503460_1</t>
  </si>
  <si>
    <t>康仕仲，張玉連</t>
  </si>
  <si>
    <t>工程圖學：SketchUp篇（下）</t>
  </si>
  <si>
    <t>9789863503460_2</t>
  </si>
  <si>
    <t>用腦袋思考：你不能總把希望寄託在好運上</t>
  </si>
  <si>
    <t>9789864111022</t>
  </si>
  <si>
    <t>鐘紀緯</t>
  </si>
  <si>
    <t>連愛因斯坦都會抓狂的益智推理遊戲</t>
  </si>
  <si>
    <t>9789864531004</t>
  </si>
  <si>
    <t>佐藤次郎</t>
  </si>
  <si>
    <t>高效率閱讀法：訓練超強記憶術！</t>
  </si>
  <si>
    <t>9789864531028</t>
  </si>
  <si>
    <t>余承浩</t>
  </si>
  <si>
    <t>失落的古文明：神祕消失的繁華世界</t>
  </si>
  <si>
    <t>9789864531066</t>
  </si>
  <si>
    <t>艾賓斯</t>
  </si>
  <si>
    <t>日檢單字＋文法一本搞定N4【有聲】</t>
  </si>
  <si>
    <t>9789869697392</t>
  </si>
  <si>
    <t>從歷史悟人生：最經典的歷史故事</t>
  </si>
  <si>
    <t>9789869739382</t>
  </si>
  <si>
    <t>李銘峰</t>
  </si>
  <si>
    <t>旅遊英語萬用手冊【有聲】</t>
  </si>
  <si>
    <t>9789869779524</t>
  </si>
  <si>
    <t>張瑜凌</t>
  </si>
  <si>
    <t>從歷史悟人生：最偉大的歷史故事</t>
  </si>
  <si>
    <t>9789869805704</t>
  </si>
  <si>
    <t>疾病，從大腦失衡開始：環境變異影響大腦功能，造成文明病、慢性病、癌症人口遽增</t>
  </si>
  <si>
    <t>9789579528535</t>
  </si>
  <si>
    <t>幸福綠光股份有限公司</t>
  </si>
  <si>
    <t>蔡靜玫</t>
  </si>
  <si>
    <t>恩英老師韓文（一）：韓語40音、基礎會話和語法規則【有聲】</t>
  </si>
  <si>
    <t>9789862488362</t>
  </si>
  <si>
    <t>鄭恩英</t>
  </si>
  <si>
    <t>跟阿德勒學正向教養：教師篇－打造互助合作的教室，引導學生彼此尊重、勇於負責，學習成功人生所需的技能</t>
  </si>
  <si>
    <t>9789862488331</t>
  </si>
  <si>
    <t>陳玫妏</t>
  </si>
  <si>
    <t>台灣的後基因體時代：新科技的典範轉移與挑戰</t>
  </si>
  <si>
    <t>9789578614239</t>
  </si>
  <si>
    <t>國立交通大學出版社</t>
  </si>
  <si>
    <t>蔡友月，潘美玲，陳宗文</t>
  </si>
  <si>
    <t>顧爸媽，這樣做最安心：15項迷思╳18種常見老年病╳25則日常伴老須知，台大老年醫學權威詹鼎正親自解惑</t>
  </si>
  <si>
    <t>9789864797783</t>
  </si>
  <si>
    <t>詹鼎正，李翠卿</t>
  </si>
  <si>
    <t>小心別被外星人綁架：霍金博士說，外星人即將侵略地球</t>
  </si>
  <si>
    <t>9789869602617</t>
  </si>
  <si>
    <t>九韵文化</t>
  </si>
  <si>
    <t>幸福科學經典翻譯小組</t>
  </si>
  <si>
    <t>醫患關係品質驅動因素、機理及提升策略研究：門診服務接觸視角</t>
  </si>
  <si>
    <t>9789577358608</t>
  </si>
  <si>
    <t>段桂敏，余偉萍，莊愛玲</t>
  </si>
  <si>
    <t>30天考前衝刺！新制多益聽力攻略詳解</t>
  </si>
  <si>
    <t>9789869717366</t>
  </si>
  <si>
    <t>柏樂出版&amp;小果文創</t>
  </si>
  <si>
    <t>賴毓棻</t>
  </si>
  <si>
    <t>30天考前衝刺！新制多益閱讀攻略＋詳解：專為久未接觸英文、多益新手考生設計，戰勝心魔！一舉突破 650 分！</t>
  </si>
  <si>
    <t>9789869717380</t>
  </si>
  <si>
    <t>林芳如</t>
  </si>
  <si>
    <t>金色證書之路：TOEIC最強滿分教師團隊的聽力全真模擬試題＋解析</t>
  </si>
  <si>
    <t>9789869788243</t>
  </si>
  <si>
    <t>戴瑜亭</t>
  </si>
  <si>
    <t>經典100貝多芬（全新修訂版）</t>
  </si>
  <si>
    <t>9789867101938</t>
  </si>
  <si>
    <t>華滋出版</t>
  </si>
  <si>
    <t>許汝紘</t>
  </si>
  <si>
    <t>給不小心就會太在意的你：停止腦中小劇場，輕鬆卸下內心的重擔！</t>
  </si>
  <si>
    <t>9789862488416</t>
  </si>
  <si>
    <t>楊詠婷</t>
  </si>
  <si>
    <t>跟著Winny勇闖中美洲：從墨西哥、古巴到巴拿馬，深入動盪又動人的神祕國度</t>
  </si>
  <si>
    <t>9789862488386</t>
  </si>
  <si>
    <t>Winny</t>
  </si>
  <si>
    <t>機器人會變成人嗎？33則最令現代人焦慮的邏輯議題</t>
  </si>
  <si>
    <t>9789862488379</t>
  </si>
  <si>
    <t>丁宥榆</t>
  </si>
  <si>
    <t>超實用！Word．Excel．PowerPoint辦公室Office必備50招省時技</t>
  </si>
  <si>
    <t>9789864343768</t>
  </si>
  <si>
    <t>打造集客瘋潮的微電影行銷術：影音剪輯實戰╳行動影音剪輯╳特效處理╳微電影實作╳影音社群行銷</t>
  </si>
  <si>
    <t>9789864343706</t>
  </si>
  <si>
    <t>鄭苑鳳</t>
  </si>
  <si>
    <t>APCS大學程式設計先修檢測：Python超效解題致勝祕笈</t>
  </si>
  <si>
    <t>9789864343799</t>
  </si>
  <si>
    <t>吳燦銘</t>
  </si>
  <si>
    <t>神啊！教我如何把二個聖筊問出三個聖筊：突破擲筊問不下去的窘境，小心得到三個聖筊卻出錯的陷阱！</t>
  </si>
  <si>
    <t>9789869768078</t>
  </si>
  <si>
    <t>王崇禮</t>
  </si>
  <si>
    <t>實境式照單全收！圖解單字不用背：照片單字全部收錄！全場景1500張實境圖解，讓生活中的人事時地物成為你的英文老師！【有聲】</t>
  </si>
  <si>
    <t>9789864540624</t>
  </si>
  <si>
    <t>臺灣廣廈有聲圖書有限公司</t>
  </si>
  <si>
    <t>簡孜宸（Monica Tzuchen Chien）</t>
  </si>
  <si>
    <t>我的第一本英文文法：分課帶領、融入會話、全面剖析，建立文法藍圖，自學教學都好用！【有聲】</t>
  </si>
  <si>
    <t>9789864540952</t>
  </si>
  <si>
    <t>Joseph Chen</t>
  </si>
  <si>
    <t>把學過的英文找回來，會話真輕鬆：直接套用、自信開口文法不會再用錯！【有聲】</t>
  </si>
  <si>
    <t>9789864540822</t>
  </si>
  <si>
    <t>張芳綺</t>
  </si>
  <si>
    <t>我的第一本韓語聽力課本：最適合初學者的韓語聽力教材，上課、自學、準備TOPIK檢定皆適用！【有聲】</t>
  </si>
  <si>
    <t>9789864541089</t>
  </si>
  <si>
    <t>國際學村</t>
  </si>
  <si>
    <t>趙才嬉，吳美南</t>
  </si>
  <si>
    <t>超圖解秒懂英文法：核心概念全圖解，一眼瞬間掌握文法本質</t>
  </si>
  <si>
    <t>9789869603355</t>
  </si>
  <si>
    <t>神山きの</t>
  </si>
  <si>
    <t>守護失智病友的法律攻略：親友失智了，在法律上怎麼保護他們、也保護自己？</t>
  </si>
  <si>
    <t>9789579528559</t>
  </si>
  <si>
    <t>耶魯最受歡迎的金融通識課：你要的財富與自由就從這裡開始</t>
  </si>
  <si>
    <t>9789579054355</t>
  </si>
  <si>
    <t>陳志武</t>
  </si>
  <si>
    <t>因為身體記得：告別憂鬱症的療癒之路</t>
  </si>
  <si>
    <t>9789864798414</t>
  </si>
  <si>
    <t>尤虹文</t>
  </si>
  <si>
    <t>我的外科人生：林哲男醫師回憶錄</t>
  </si>
  <si>
    <t>9789864798421</t>
  </si>
  <si>
    <t>林哲男</t>
  </si>
  <si>
    <t>大腦不邏輯：魔神仔、夢遊殺人、外星人綁架 ⋯⋯大腦出了什麼錯？</t>
  </si>
  <si>
    <t>9789864798346</t>
  </si>
  <si>
    <t>陳志民</t>
  </si>
  <si>
    <t>緬甸：伊洛瓦底江的璀璨</t>
  </si>
  <si>
    <t>9789860583106</t>
  </si>
  <si>
    <t>國立臺北藝術大學</t>
  </si>
  <si>
    <t>賴盈秀，林會承，陳進盛，葉俊麟</t>
  </si>
  <si>
    <t>約旦：褪去繽紛外衣的塵土之城</t>
  </si>
  <si>
    <t>9789860583090</t>
  </si>
  <si>
    <t>劉懷仁，王悅蓉，朱筱琪，賴盈秀，楊仁江 等</t>
  </si>
  <si>
    <t>漫步聖地：以色列與巴勒斯坦</t>
  </si>
  <si>
    <t>9789860583083</t>
  </si>
  <si>
    <t>朱筱琪，王悅蓉，劉懷仁，楊仁江</t>
  </si>
  <si>
    <t>古代北京與西方文明</t>
  </si>
  <si>
    <t>9789620443060</t>
  </si>
  <si>
    <t>三聯書店（香港）有限公司</t>
  </si>
  <si>
    <t>歐陽哲生</t>
  </si>
  <si>
    <t>建築裏的中國</t>
  </si>
  <si>
    <t>9789620444388</t>
  </si>
  <si>
    <t>蒲肖依</t>
  </si>
  <si>
    <t>APP世代在想什麼？破解網路遊戲成癮、預防數位身心症狀</t>
  </si>
  <si>
    <t>9789863571551</t>
  </si>
  <si>
    <t>心靈工坊文化事業股份有限公司</t>
  </si>
  <si>
    <t>張立人</t>
  </si>
  <si>
    <t>急症室的福爾摩斯II：守護生命的故事（增訂版）</t>
  </si>
  <si>
    <t>9789620734472</t>
  </si>
  <si>
    <t>鍾浩然</t>
  </si>
  <si>
    <t>成功竟然有公式：大數據科學揭露成功的祕訣</t>
  </si>
  <si>
    <t>9789864798360</t>
  </si>
  <si>
    <t>林俊宏</t>
  </si>
  <si>
    <t>所羅門王的指環：與蟲魚鳥獸親密對話</t>
  </si>
  <si>
    <t>9789864798391</t>
  </si>
  <si>
    <t>游復熙，季光容</t>
  </si>
  <si>
    <t>福岡：制霸攻略，市內＋近郊</t>
  </si>
  <si>
    <t>9789621467287</t>
  </si>
  <si>
    <t>知出版社</t>
  </si>
  <si>
    <t>周碧嘉，伍倩瑜</t>
  </si>
  <si>
    <t>西藏‧與高海拔一起呼吸</t>
  </si>
  <si>
    <t>9789621467812</t>
  </si>
  <si>
    <t>Celia C人</t>
  </si>
  <si>
    <t>統計學實驗與實訓：Excel在統計學的應用</t>
  </si>
  <si>
    <t>9789576803406</t>
  </si>
  <si>
    <t>財經錢線文化事業有限公司</t>
  </si>
  <si>
    <t>甘倫知</t>
  </si>
  <si>
    <t>老去的小鎮：第31屆梁實秋文學獎散文創作類首獎作品集</t>
  </si>
  <si>
    <t>9789865624538</t>
  </si>
  <si>
    <t>國立臺灣師範大學出版中心</t>
  </si>
  <si>
    <t>棖不戒</t>
  </si>
  <si>
    <t>自助學習：自己就是Key</t>
  </si>
  <si>
    <t>9789864901456</t>
  </si>
  <si>
    <t>王政彥</t>
  </si>
  <si>
    <t>川習時期：美中霸權競逐新關係</t>
  </si>
  <si>
    <t>9789578736306</t>
  </si>
  <si>
    <t>淡江大學出版中心</t>
  </si>
  <si>
    <t>李大中</t>
  </si>
  <si>
    <t>人人做得到的網路資料整理術：AI時代一定要會的工作技巧，大數據資料不再複製、貼上做到死！</t>
  </si>
  <si>
    <t>9789861303833</t>
  </si>
  <si>
    <t>贊贊小屋</t>
  </si>
  <si>
    <t>沒事沒事，太認真就輸了：日本療癒新星「聖代貓」的64個人際困境神救援，用「逆轉念」擺脫你的每個厭世瞬間</t>
  </si>
  <si>
    <t>9789861304243</t>
  </si>
  <si>
    <t>林珮芸</t>
  </si>
  <si>
    <t>氣候賭局：延緩氣候變遷 vs. 風險與不確定性，經濟學能拿全球暖化怎麼辦？</t>
  </si>
  <si>
    <t>9789862488300</t>
  </si>
  <si>
    <t>劉道捷</t>
  </si>
  <si>
    <t>金錢解答：你對錢的作為決定你的人生</t>
  </si>
  <si>
    <t>9789579054423</t>
  </si>
  <si>
    <t>康納‧理查森</t>
  </si>
  <si>
    <t>超實用！飯店餐飲英語【有聲】</t>
  </si>
  <si>
    <t>9789579579810</t>
  </si>
  <si>
    <t>好用！暢銷！用中文說越南語【有聲】</t>
  </si>
  <si>
    <t>9789869834025</t>
  </si>
  <si>
    <t>Nguyen Kim Nga．陳依僑</t>
  </si>
  <si>
    <t>中國世界遺產遊</t>
  </si>
  <si>
    <t>9789888179916</t>
  </si>
  <si>
    <t>香港中國旅遊出版社</t>
  </si>
  <si>
    <t>中國旅遊編輯小組</t>
  </si>
  <si>
    <t>如果生物課都這麼ㄎㄧㄤ！【動物知識噴笑漫畫】豬狗貓激萌演出，笑到你滿地找頭</t>
  </si>
  <si>
    <t>9789863843627</t>
  </si>
  <si>
    <t>野人文化股份有限公司</t>
  </si>
  <si>
    <t>10秒鐘教室（Yan）</t>
  </si>
  <si>
    <t>臺北城中故事：重慶南路街區歷史散步</t>
  </si>
  <si>
    <t>9789865727918</t>
  </si>
  <si>
    <t>左岸文化</t>
  </si>
  <si>
    <t>蘇碩斌， 林月先， 高傳棋， 凌宗魁， 鍾淑敏 等</t>
  </si>
  <si>
    <t>不是孩子愛鬧情緒，是他想說卻不會說！德國幼兒園的小小孩自我表達課</t>
  </si>
  <si>
    <t>9789863843382</t>
  </si>
  <si>
    <t>莊琳君</t>
  </si>
  <si>
    <t>職人新經濟：手工精神的文藝復興，品味與消費文化的再造</t>
  </si>
  <si>
    <t>9789578654747</t>
  </si>
  <si>
    <t>八旗文化</t>
  </si>
  <si>
    <t>馮奕達</t>
  </si>
  <si>
    <t>微笑，告別：對臨終者的精神幫助</t>
  </si>
  <si>
    <t>9789863571155</t>
  </si>
  <si>
    <t>陳世琦</t>
  </si>
  <si>
    <t>沒有名字的人：平埔原住民族青年生命故事紀實</t>
  </si>
  <si>
    <t>9789869762731</t>
  </si>
  <si>
    <t>游擊文化股份有限公司</t>
  </si>
  <si>
    <t>方惠閔，朱恩成，余奕德，陳以箴，潘宗儒</t>
  </si>
  <si>
    <t>跨海的守護者：新光醫院扎根帛琉醫療的故事【全新增訂版】</t>
  </si>
  <si>
    <t>9789864799060</t>
  </si>
  <si>
    <t>李俊明</t>
  </si>
  <si>
    <t>血脂72問</t>
  </si>
  <si>
    <t>9789869490511</t>
  </si>
  <si>
    <t>健康文化事業股份有限公司</t>
  </si>
  <si>
    <t>台灣血脂衛教協會</t>
  </si>
  <si>
    <t>疾病早知道：再探時空「基因」密碼</t>
  </si>
  <si>
    <t>9789621469229</t>
  </si>
  <si>
    <t>圓方出版社（香港）有限公司</t>
  </si>
  <si>
    <t>陸致極</t>
  </si>
  <si>
    <t>韓國大邱</t>
  </si>
  <si>
    <t>9789621469250</t>
  </si>
  <si>
    <t>Joyce Cheuk</t>
  </si>
  <si>
    <t>東南亞經典惹味醬</t>
  </si>
  <si>
    <t>9789621470171</t>
  </si>
  <si>
    <t>Forms Kitchen</t>
  </si>
  <si>
    <t>黃婉秋（Nicole Wong）</t>
  </si>
  <si>
    <t>果療：水果保健養生食療</t>
  </si>
  <si>
    <t>9789621470256</t>
  </si>
  <si>
    <t>党毅，陳虎彪</t>
  </si>
  <si>
    <t>首爾‧京畿道</t>
  </si>
  <si>
    <t>9789621470430</t>
  </si>
  <si>
    <t>緋紅日本：鏡頭下的楓花雪</t>
  </si>
  <si>
    <t>9789621470447</t>
  </si>
  <si>
    <t>金鈴</t>
  </si>
  <si>
    <t>真地道東京！日本通陳美齡私藏Top100</t>
  </si>
  <si>
    <t>9789621470577</t>
  </si>
  <si>
    <t>陳美齡，金子昇平</t>
  </si>
  <si>
    <t>好動旅程：運動全世界</t>
  </si>
  <si>
    <t>9789621470591</t>
  </si>
  <si>
    <t>何海濤</t>
  </si>
  <si>
    <t>你不知道紐西蘭有多慢</t>
  </si>
  <si>
    <t>9789888368846</t>
  </si>
  <si>
    <t>聯合電子出版有限公司</t>
  </si>
  <si>
    <t>謝宏</t>
  </si>
  <si>
    <t>從文科生到醫科生：科學以外的人性觀察手記</t>
  </si>
  <si>
    <t>9789887940616</t>
  </si>
  <si>
    <t>蜂鳥出版有限公司</t>
  </si>
  <si>
    <t>文科生</t>
  </si>
  <si>
    <t>日本人的做法</t>
  </si>
  <si>
    <t>9789888570157</t>
  </si>
  <si>
    <t>徐靜波</t>
  </si>
  <si>
    <t>外星人防禦計劃：地外文明探尋史話</t>
  </si>
  <si>
    <t>9789888570348</t>
  </si>
  <si>
    <t>汪詰</t>
  </si>
  <si>
    <t>我由鹿兒島徒步到福岡</t>
  </si>
  <si>
    <t>9789888572724</t>
  </si>
  <si>
    <t>非凡出版</t>
  </si>
  <si>
    <t>哈弟（HADEE）</t>
  </si>
  <si>
    <t>誰是金庸小說武功第一人？</t>
  </si>
  <si>
    <t>9789888618002</t>
  </si>
  <si>
    <t>陳廣隆</t>
  </si>
  <si>
    <t>新型冠狀病毒感染肺炎防護讀本</t>
  </si>
  <si>
    <t>9789621471949</t>
  </si>
  <si>
    <t>廣東省疾病預防控制中心，萬里機構編輯委員會</t>
  </si>
  <si>
    <t>2020</t>
  </si>
  <si>
    <t>空橋上的少年</t>
  </si>
  <si>
    <t>9789863571674</t>
  </si>
  <si>
    <t>蔡伯鑫</t>
  </si>
  <si>
    <t>GEPT 全民英檢模擬測驗題庫．初級【有聲】</t>
  </si>
  <si>
    <t>9789579579520</t>
  </si>
  <si>
    <t>馬格．保羅基</t>
  </si>
  <si>
    <t>GEPT 全民英檢模擬測驗題庫．中級（初級複試）【有聲】</t>
  </si>
  <si>
    <t>9789579579537</t>
  </si>
  <si>
    <t>何衣．菲利普</t>
  </si>
  <si>
    <t>新日檢N5必考文法：模擬測驗題庫＋解析大全【有聲】</t>
  </si>
  <si>
    <t>9789579579551</t>
  </si>
  <si>
    <t>田中紀子，渡邊由里</t>
  </si>
  <si>
    <t>美式思考，自然流利！3000句英語就能和外國人輕鬆聊天【有聲】</t>
  </si>
  <si>
    <t>9789579579599</t>
  </si>
  <si>
    <t>施孝昌，珍妮芙</t>
  </si>
  <si>
    <t>金色證書：全新 TOEIC 900分必考單字【有聲】</t>
  </si>
  <si>
    <t>9789579579605</t>
  </si>
  <si>
    <t>張小怡， Johnson Mo</t>
  </si>
  <si>
    <t>合格攻略：新日檢N3聽力解說版【有聲】</t>
  </si>
  <si>
    <t>9789579579704</t>
  </si>
  <si>
    <t>田中紀子，  杉本愛子</t>
  </si>
  <si>
    <t>突破900分：全新多益必考核心單字【有聲】</t>
  </si>
  <si>
    <t>9789579579728</t>
  </si>
  <si>
    <t>突破900分：全新多益必考核心文法</t>
  </si>
  <si>
    <t>9789579579735</t>
  </si>
  <si>
    <t>全民英檢初級寫作訓練【有聲】</t>
  </si>
  <si>
    <t>9789579579742</t>
  </si>
  <si>
    <t>塔拉麥克，張小怡</t>
  </si>
  <si>
    <t>7天學好流利英語會話：會話．聽力．口說，一學就會【有聲】</t>
  </si>
  <si>
    <t>9789869742528</t>
  </si>
  <si>
    <t>突破900分全新TOEIC必考單字【有聲】</t>
  </si>
  <si>
    <t>9789869742542</t>
  </si>
  <si>
    <t>美國老師教你輕鬆說英語【有聲】</t>
  </si>
  <si>
    <t>9789869742559</t>
  </si>
  <si>
    <t>30秒用英語和老外聊不停，超簡單！【有聲】</t>
  </si>
  <si>
    <t>9789869742566</t>
  </si>
  <si>
    <t>施孝昌，Scott Willians</t>
  </si>
  <si>
    <t>最新英語會考2000單【有聲】</t>
  </si>
  <si>
    <t>9789869742580</t>
  </si>
  <si>
    <t>張瑪麗，湯姆斯</t>
  </si>
  <si>
    <t>超好學！用中文學英語單字【有聲】</t>
  </si>
  <si>
    <t>9789869742597</t>
  </si>
  <si>
    <t>全新 TOEIC 900分必考單字＋文法【有聲】</t>
  </si>
  <si>
    <t>9789579579681</t>
  </si>
  <si>
    <t>新日檢N4必考文法：從零開始，8週通過檢定【有聲】</t>
  </si>
  <si>
    <t>9789579579544</t>
  </si>
  <si>
    <t>田中紀子，杉本愛子</t>
  </si>
  <si>
    <t>7天學好英語聽力和會話：好聽力！好流利！說英文，So Easy！【有聲】</t>
  </si>
  <si>
    <t>9789869742511</t>
  </si>
  <si>
    <t>全民英檢初級口說能力【有聲】</t>
  </si>
  <si>
    <t>9789579579759</t>
  </si>
  <si>
    <t>何衣菲利</t>
  </si>
  <si>
    <t>超好學 ！用中文學韓語單字【有聲】</t>
  </si>
  <si>
    <t>9789579579803</t>
  </si>
  <si>
    <t>Da－Jun Lin，朴永美</t>
  </si>
  <si>
    <t>現代個體經濟學</t>
  </si>
  <si>
    <t>9789576803895</t>
  </si>
  <si>
    <t>袁正</t>
  </si>
  <si>
    <t>餐飲經濟學：日常餐飲現象中的經濟學</t>
  </si>
  <si>
    <t>9789577359360</t>
  </si>
  <si>
    <t>賈岷江</t>
  </si>
  <si>
    <t>越獄吧，身體！</t>
  </si>
  <si>
    <t>9789864451678</t>
  </si>
  <si>
    <t>汪建輝</t>
  </si>
  <si>
    <t>行屍別哭 Crying Walkers</t>
  </si>
  <si>
    <t>9789864451876</t>
  </si>
  <si>
    <t>Neo</t>
  </si>
  <si>
    <t>重修舊好</t>
  </si>
  <si>
    <t>9789864453054</t>
  </si>
  <si>
    <t>黃筱涵</t>
  </si>
  <si>
    <t>匈牙利旅圖攻略：布達佩斯╳16座大城小鎮</t>
  </si>
  <si>
    <t>9789864453085</t>
  </si>
  <si>
    <t>粟子</t>
  </si>
  <si>
    <t>寫作過活不是夢，你也可以靠搖筆桿子吃飯！：成為職業作家一定要知道的50件事</t>
  </si>
  <si>
    <t>9789864453092</t>
  </si>
  <si>
    <t>王乾任</t>
  </si>
  <si>
    <t>當我選擇了旅居歐洲</t>
  </si>
  <si>
    <t>9789864453122</t>
  </si>
  <si>
    <t>李懿祺</t>
  </si>
  <si>
    <t>需要一場雨：翠希短篇、極短篇小說集</t>
  </si>
  <si>
    <t>9789864453146</t>
  </si>
  <si>
    <t>翠希</t>
  </si>
  <si>
    <t>阿帕拉契的火：金車奇幻小說獎傑作選</t>
  </si>
  <si>
    <t>9789864452248</t>
  </si>
  <si>
    <t>王麗雯，邱常婷，林子瑄，沈琬婷，江尋</t>
  </si>
  <si>
    <t>用心理學發現微幸福</t>
  </si>
  <si>
    <t>9789864491742</t>
  </si>
  <si>
    <t>幼獅文化事業股份有限公司</t>
  </si>
  <si>
    <t>蔡宇哲，潘怡格</t>
  </si>
  <si>
    <t>另眼看御宅2：熱血二次元的動漫部落格</t>
  </si>
  <si>
    <t>9789578614291</t>
  </si>
  <si>
    <t>蔡明叡 等</t>
  </si>
  <si>
    <t>相遇在世界之路：一個背包，環遊世界一百零一天</t>
  </si>
  <si>
    <t>9789869760621</t>
  </si>
  <si>
    <t>沐風文化出版有限公司</t>
  </si>
  <si>
    <t>Aida</t>
  </si>
  <si>
    <t>海島一點點：東京╳廣島╳瀨戶內海都來一點點</t>
  </si>
  <si>
    <t>9789869760607</t>
  </si>
  <si>
    <t>點點陳</t>
  </si>
  <si>
    <t>蒼山下，洱海前：我的雲南擺攤人生</t>
  </si>
  <si>
    <t>9789869760614</t>
  </si>
  <si>
    <t>吳文捷</t>
  </si>
  <si>
    <t>什麼是政治行動？</t>
  </si>
  <si>
    <t>9789869255899</t>
  </si>
  <si>
    <t>李沅洳</t>
  </si>
  <si>
    <t>2016</t>
  </si>
  <si>
    <t>什麼是世界觀？</t>
  </si>
  <si>
    <t>9789869551908</t>
  </si>
  <si>
    <t>什麼是暴力？</t>
  </si>
  <si>
    <t>9789869668231</t>
  </si>
  <si>
    <t>街頭精神：抗議及惡搞的力量</t>
  </si>
  <si>
    <t>9789869668279</t>
  </si>
  <si>
    <t>林欣誼</t>
  </si>
  <si>
    <t>發聲：蘭登書屋羅伯特．伯恩斯坦為出版與人權奮鬥的一生</t>
  </si>
  <si>
    <t>9789869715188</t>
  </si>
  <si>
    <t>許絜嵐</t>
  </si>
  <si>
    <t>書名</t>
    <phoneticPr fontId="18" type="noConversion"/>
  </si>
  <si>
    <t>出版社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</si>
</sst>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新細明體"/>
      <family val="1"/>
      <scheme val="minor"/>
    </font>
    <font>
      <sz val="12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name val="新細明體"/>
      <family val="1"/>
      <scheme val="minor"/>
    </font>
    <font>
      <sz val="12"/>
      <color rgb="FF0000FF"/>
      <name val="新細明體"/>
      <family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10" borderId="0">
      <alignment vertical="center"/>
    </xf>
    <xf numFmtId="0" fontId="1" fillId="14" borderId="0">
      <alignment vertical="center"/>
    </xf>
    <xf numFmtId="0" fontId="1" fillId="18" borderId="0">
      <alignment vertical="center"/>
    </xf>
    <xf numFmtId="0" fontId="1" fillId="22" borderId="0">
      <alignment vertical="center"/>
    </xf>
    <xf numFmtId="0" fontId="1" fillId="26" borderId="0">
      <alignment vertical="center"/>
    </xf>
    <xf numFmtId="0" fontId="1" fillId="30" borderId="0">
      <alignment vertical="center"/>
    </xf>
    <xf numFmtId="0" fontId="1" fillId="11" borderId="0">
      <alignment vertical="center"/>
    </xf>
    <xf numFmtId="0" fontId="1" fillId="15" borderId="0">
      <alignment vertical="center"/>
    </xf>
    <xf numFmtId="0" fontId="1" fillId="19" borderId="0">
      <alignment vertical="center"/>
    </xf>
    <xf numFmtId="0" fontId="1" fillId="23" borderId="0">
      <alignment vertical="center"/>
    </xf>
    <xf numFmtId="0" fontId="1" fillId="27" borderId="0">
      <alignment vertical="center"/>
    </xf>
    <xf numFmtId="0" fontId="1" fillId="31" borderId="0">
      <alignment vertical="center"/>
    </xf>
    <xf numFmtId="0" fontId="17" fillId="12" borderId="0">
      <alignment vertical="center"/>
    </xf>
    <xf numFmtId="0" fontId="17" fillId="16" borderId="0">
      <alignment vertical="center"/>
    </xf>
    <xf numFmtId="0" fontId="17" fillId="20" borderId="0">
      <alignment vertical="center"/>
    </xf>
    <xf numFmtId="0" fontId="17" fillId="24" borderId="0">
      <alignment vertical="center"/>
    </xf>
    <xf numFmtId="0" fontId="17" fillId="28" borderId="0">
      <alignment vertical="center"/>
    </xf>
    <xf numFmtId="0" fontId="17" fillId="32" borderId="0">
      <alignment vertical="center"/>
    </xf>
    <xf numFmtId="0" fontId="8" fillId="4" borderId="0">
      <alignment vertical="center"/>
    </xf>
    <xf numFmtId="0" fontId="16" fillId="0" borderId="9">
      <alignment vertical="center"/>
    </xf>
    <xf numFmtId="0" fontId="6" fillId="2" borderId="0">
      <alignment vertical="center"/>
    </xf>
    <xf numFmtId="0" fontId="11" fillId="6" borderId="4">
      <alignment vertical="center"/>
    </xf>
    <xf numFmtId="0" fontId="12" fillId="0" borderId="6">
      <alignment vertical="center"/>
    </xf>
    <xf numFmtId="0" fontId="1" fillId="8" borderId="8">
      <alignment vertical="center"/>
    </xf>
    <xf numFmtId="0" fontId="15" fillId="0" borderId="0">
      <alignment vertical="center"/>
    </xf>
    <xf numFmtId="0" fontId="17" fillId="9" borderId="0">
      <alignment vertical="center"/>
    </xf>
    <xf numFmtId="0" fontId="17" fillId="13" borderId="0">
      <alignment vertical="center"/>
    </xf>
    <xf numFmtId="0" fontId="17" fillId="17" borderId="0">
      <alignment vertical="center"/>
    </xf>
    <xf numFmtId="0" fontId="17" fillId="21" borderId="0">
      <alignment vertical="center"/>
    </xf>
    <xf numFmtId="0" fontId="17" fillId="25" borderId="0">
      <alignment vertical="center"/>
    </xf>
    <xf numFmtId="0" fontId="17" fillId="29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9" fillId="5" borderId="4">
      <alignment vertical="center"/>
    </xf>
    <xf numFmtId="0" fontId="10" fillId="6" borderId="5">
      <alignment vertical="center"/>
    </xf>
    <xf numFmtId="0" fontId="13" fillId="7" borderId="7">
      <alignment vertical="center"/>
    </xf>
    <xf numFmtId="0" fontId="7" fillId="3" borderId="0">
      <alignment vertical="center"/>
    </xf>
    <xf numFmtId="0" fontId="14" fillId="0" borderId="0">
      <alignment vertical="center"/>
    </xf>
    <xf numFmtId="0" fontId="18" fillId="10" borderId="0">
      <alignment vertical="center"/>
    </xf>
  </cellStyleXfs>
  <cellXfs count="12">
    <xf numFmtId="0" fontId="1" fillId="10" borderId="0" xfId="0" applyNumberFormat="1" applyFont="1" applyFill="1" applyBorder="1">
      <alignment vertical="center"/>
    </xf>
    <xf numFmtId="0" fontId="18" fillId="0" borderId="0" xfId="0" applyNumberFormat="1" applyFont="1" applyFill="1" applyBorder="1">
      <alignment vertical="center"/>
    </xf>
    <xf numFmtId="0" fontId="0" fillId="33" borderId="10" xfId="0" applyNumberFormat="1" applyFont="1" applyFill="1" applyBorder="1" applyAlignment="1">
      <alignment horizontal="center" vertical="center"/>
    </xf>
    <xf numFmtId="0" fontId="18" fillId="34" borderId="11" xfId="0" applyNumberFormat="1" applyFont="1" applyFill="1" applyBorder="1">
      <alignment vertical="center"/>
    </xf>
    <xf numFmtId="0" fontId="19" fillId="34" borderId="11" xfId="0" applyNumberFormat="1" applyFont="1" applyFill="1" applyBorder="1">
      <alignment vertical="center"/>
    </xf>
    <xf numFmtId="0" fontId="0" fillId="33" borderId="10" xfId="0" applyNumberFormat="1" applyFont="1" applyFill="1" applyBorder="1" applyAlignment="1">
      <alignment vertical="center" shrinkToFit="1"/>
    </xf>
    <xf numFmtId="0" fontId="18" fillId="34" borderId="11" xfId="0" applyNumberFormat="1" applyFont="1" applyFill="1" applyBorder="1" applyAlignment="1">
      <alignment vertical="center" shrinkToFit="1"/>
    </xf>
    <xf numFmtId="0" fontId="18" fillId="0" borderId="0" xfId="0" applyNumberFormat="1" applyFont="1" applyFill="1" applyBorder="1" applyAlignment="1">
      <alignment vertical="center" shrinkToFit="1"/>
    </xf>
    <xf numFmtId="0" fontId="0" fillId="33" borderId="10" xfId="0" applyNumberFormat="1" applyFont="1" applyFill="1" applyBorder="1" applyAlignment="1">
      <alignment vertical="distributed" wrapText="1"/>
    </xf>
    <xf numFmtId="0" fontId="18" fillId="34" borderId="11" xfId="0" applyNumberFormat="1" applyFont="1" applyFill="1" applyBorder="1" applyAlignment="1">
      <alignment vertical="distributed" wrapText="1"/>
    </xf>
    <xf numFmtId="0" fontId="18" fillId="0" borderId="0" xfId="0" applyNumberFormat="1" applyFont="1" applyFill="1" applyBorder="1" applyAlignment="1">
      <alignment vertical="distributed" wrapText="1"/>
    </xf>
    <xf numFmtId="0" fontId="18" fillId="34" borderId="11" xfId="0" applyNumberFormat="1" applyFont="1" applyFill="1" applyBorder="1" applyAlignment="1">
      <alignment vertical="center" wrapText="1"/>
    </xf>
  </cellXfs>
  <cellStyles count="42">
    <cellStyle name="20% - 輔色1" xfId="41" builtinId="30" customBuiltin="1"/>
    <cellStyle name="20% - 輔色2" xfId="1" builtinId="34" customBuiltin="1"/>
    <cellStyle name="20% - 輔色3" xfId="2" builtinId="38" customBuiltin="1"/>
    <cellStyle name="20% - 輔色4" xfId="3" builtinId="42" customBuiltin="1"/>
    <cellStyle name="20% - 輔色5" xfId="4" builtinId="46" customBuiltin="1"/>
    <cellStyle name="20% - 輔色6" xfId="5" builtinId="50" customBuiltin="1"/>
    <cellStyle name="40% - 輔色1" xfId="6" builtinId="31" customBuiltin="1"/>
    <cellStyle name="40% - 輔色2" xfId="7" builtinId="35" customBuiltin="1"/>
    <cellStyle name="40% - 輔色3" xfId="8" builtinId="39" customBuiltin="1"/>
    <cellStyle name="40% - 輔色4" xfId="9" builtinId="43" customBuiltin="1"/>
    <cellStyle name="40% - 輔色5" xfId="10" builtinId="47" customBuiltin="1"/>
    <cellStyle name="40% - 輔色6" xfId="11" builtinId="51" customBuiltin="1"/>
    <cellStyle name="60% - 輔色1" xfId="12" builtinId="32" customBuiltin="1"/>
    <cellStyle name="60% - 輔色2" xfId="13" builtinId="36" customBuiltin="1"/>
    <cellStyle name="60% - 輔色3" xfId="14" builtinId="40" customBuiltin="1"/>
    <cellStyle name="60% - 輔色4" xfId="15" builtinId="44" customBuiltin="1"/>
    <cellStyle name="60% - 輔色5" xfId="16" builtinId="48" customBuiltin="1"/>
    <cellStyle name="60% - 輔色6" xfId="17" builtinId="52" customBuiltin="1"/>
    <cellStyle name="一般" xfId="0" builtinId="0"/>
    <cellStyle name="中等" xfId="18" builtinId="28" customBuiltin="1"/>
    <cellStyle name="合計" xfId="19" builtinId="25" customBuiltin="1"/>
    <cellStyle name="好" xfId="20" builtinId="26" customBuiltin="1"/>
    <cellStyle name="計算方式" xfId="21" builtinId="22" customBuiltin="1"/>
    <cellStyle name="連結的儲存格" xfId="22" builtinId="24" customBuiltin="1"/>
    <cellStyle name="備註" xfId="23" builtinId="10" customBuiltin="1"/>
    <cellStyle name="說明文字" xfId="24" builtinId="53" customBuiltin="1"/>
    <cellStyle name="輔色1" xfId="25" builtinId="29" customBuiltin="1"/>
    <cellStyle name="輔色2" xfId="26" builtinId="33" customBuiltin="1"/>
    <cellStyle name="輔色3" xfId="27" builtinId="37" customBuiltin="1"/>
    <cellStyle name="輔色4" xfId="28" builtinId="41" customBuiltin="1"/>
    <cellStyle name="輔色5" xfId="29" builtinId="45" customBuiltin="1"/>
    <cellStyle name="輔色6" xfId="30" builtinId="49" customBuiltin="1"/>
    <cellStyle name="標題" xfId="31" builtinId="15" customBuiltin="1"/>
    <cellStyle name="標題 1" xfId="32" builtinId="16" customBuiltin="1"/>
    <cellStyle name="標題 2" xfId="33" builtinId="17" customBuiltin="1"/>
    <cellStyle name="標題 3" xfId="34" builtinId="18" customBuiltin="1"/>
    <cellStyle name="標題 4" xfId="35" builtinId="19" customBuiltin="1"/>
    <cellStyle name="輸入" xfId="36" builtinId="20" customBuiltin="1"/>
    <cellStyle name="輸出" xfId="37" builtinId="21" customBuiltin="1"/>
    <cellStyle name="檢查儲存格" xfId="38" builtinId="23" customBuiltin="1"/>
    <cellStyle name="壞" xfId="39" builtinId="27" customBuiltin="1"/>
    <cellStyle name="警告文字" xfId="4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1"/>
  <sheetViews>
    <sheetView showGridLines="0" tabSelected="1" workbookViewId="0">
      <selection activeCell="A224" sqref="A224"/>
    </sheetView>
  </sheetViews>
  <sheetFormatPr defaultRowHeight="16.5" x14ac:dyDescent="0.25"/>
  <cols>
    <col min="1" max="1" width="38.875" style="10" customWidth="1"/>
    <col min="2" max="2" width="13.375" style="7" customWidth="1"/>
    <col min="3" max="3" width="18.875" style="7" customWidth="1"/>
    <col min="4" max="4" width="13.125" style="7" customWidth="1"/>
    <col min="5" max="5" width="8.375" style="1" customWidth="1"/>
    <col min="6" max="6" width="62" style="1" customWidth="1"/>
  </cols>
  <sheetData>
    <row r="1" spans="1:6" x14ac:dyDescent="0.25">
      <c r="A1" s="8" t="s">
        <v>951</v>
      </c>
      <c r="B1" s="5" t="s">
        <v>0</v>
      </c>
      <c r="C1" s="5" t="s">
        <v>952</v>
      </c>
      <c r="D1" s="5" t="s">
        <v>1</v>
      </c>
      <c r="E1" s="2" t="s">
        <v>2</v>
      </c>
      <c r="F1" s="2" t="s">
        <v>3</v>
      </c>
    </row>
    <row r="2" spans="1:6" ht="21" customHeight="1" x14ac:dyDescent="0.25">
      <c r="A2" s="9" t="s">
        <v>4</v>
      </c>
      <c r="B2" s="6" t="s">
        <v>6</v>
      </c>
      <c r="C2" s="6" t="s">
        <v>7</v>
      </c>
      <c r="D2" s="6" t="s">
        <v>8</v>
      </c>
      <c r="E2" s="3">
        <v>20200401</v>
      </c>
      <c r="F2" s="4" t="str">
        <f>HYPERLINK("https://www.airitibooks.com/Detail/Detail?PublicationID=P20170522330", "https://www.airitibooks.com/Detail/Detail?PublicationID=P20170522330")</f>
        <v>https://www.airitibooks.com/Detail/Detail?PublicationID=P20170522330</v>
      </c>
    </row>
    <row r="3" spans="1:6" ht="21" customHeight="1" x14ac:dyDescent="0.25">
      <c r="A3" s="9" t="s">
        <v>9</v>
      </c>
      <c r="B3" s="6" t="s">
        <v>10</v>
      </c>
      <c r="C3" s="6" t="s">
        <v>11</v>
      </c>
      <c r="D3" s="6" t="s">
        <v>12</v>
      </c>
      <c r="E3" s="3" t="s">
        <v>13</v>
      </c>
      <c r="F3" s="4" t="str">
        <f>HYPERLINK("https://www.airitibooks.com/Detail/Detail?PublicationID=P20171103172", "https://www.airitibooks.com/Detail/Detail?PublicationID=P20171103172")</f>
        <v>https://www.airitibooks.com/Detail/Detail?PublicationID=P20171103172</v>
      </c>
    </row>
    <row r="4" spans="1:6" ht="27.95" customHeight="1" x14ac:dyDescent="0.25">
      <c r="A4" s="11" t="s">
        <v>14</v>
      </c>
      <c r="B4" s="6" t="s">
        <v>15</v>
      </c>
      <c r="C4" s="6" t="s">
        <v>11</v>
      </c>
      <c r="D4" s="6" t="s">
        <v>16</v>
      </c>
      <c r="E4" s="3" t="s">
        <v>13</v>
      </c>
      <c r="F4" s="4" t="str">
        <f>HYPERLINK("https://www.airitibooks.com/Detail/Detail?PublicationID=P20171103245", "https://www.airitibooks.com/Detail/Detail?PublicationID=P20171103245")</f>
        <v>https://www.airitibooks.com/Detail/Detail?PublicationID=P20171103245</v>
      </c>
    </row>
    <row r="5" spans="1:6" ht="34.5" customHeight="1" x14ac:dyDescent="0.25">
      <c r="A5" s="9" t="s">
        <v>17</v>
      </c>
      <c r="B5" s="6" t="s">
        <v>18</v>
      </c>
      <c r="C5" s="6" t="s">
        <v>11</v>
      </c>
      <c r="D5" s="6" t="s">
        <v>19</v>
      </c>
      <c r="E5" s="3" t="s">
        <v>13</v>
      </c>
      <c r="F5" s="4" t="str">
        <f>HYPERLINK("https://www.airitibooks.com/Detail/Detail?PublicationID=P20171103275", "https://www.airitibooks.com/Detail/Detail?PublicationID=P20171103275")</f>
        <v>https://www.airitibooks.com/Detail/Detail?PublicationID=P20171103275</v>
      </c>
    </row>
    <row r="6" spans="1:6" ht="35.450000000000003" customHeight="1" x14ac:dyDescent="0.25">
      <c r="A6" s="9" t="s">
        <v>20</v>
      </c>
      <c r="B6" s="6" t="s">
        <v>21</v>
      </c>
      <c r="C6" s="6" t="s">
        <v>11</v>
      </c>
      <c r="D6" s="6" t="s">
        <v>22</v>
      </c>
      <c r="E6" s="3" t="s">
        <v>13</v>
      </c>
      <c r="F6" s="4" t="str">
        <f>HYPERLINK("https://www.airitibooks.com/Detail/Detail?PublicationID=P20171103885", "https://www.airitibooks.com/Detail/Detail?PublicationID=P20171103885")</f>
        <v>https://www.airitibooks.com/Detail/Detail?PublicationID=P20171103885</v>
      </c>
    </row>
    <row r="7" spans="1:6" ht="36.950000000000003" customHeight="1" x14ac:dyDescent="0.25">
      <c r="A7" s="9" t="s">
        <v>23</v>
      </c>
      <c r="B7" s="6" t="s">
        <v>24</v>
      </c>
      <c r="C7" s="6" t="s">
        <v>11</v>
      </c>
      <c r="D7" s="6" t="s">
        <v>22</v>
      </c>
      <c r="E7" s="3" t="s">
        <v>13</v>
      </c>
      <c r="F7" s="4" t="str">
        <f>HYPERLINK("https://www.airitibooks.com/Detail/Detail?PublicationID=P20171103889", "https://www.airitibooks.com/Detail/Detail?PublicationID=P20171103889")</f>
        <v>https://www.airitibooks.com/Detail/Detail?PublicationID=P20171103889</v>
      </c>
    </row>
    <row r="8" spans="1:6" ht="21" customHeight="1" x14ac:dyDescent="0.25">
      <c r="A8" s="9" t="s">
        <v>25</v>
      </c>
      <c r="B8" s="6" t="s">
        <v>26</v>
      </c>
      <c r="C8" s="6" t="s">
        <v>27</v>
      </c>
      <c r="D8" s="6" t="s">
        <v>28</v>
      </c>
      <c r="E8" s="3" t="s">
        <v>13</v>
      </c>
      <c r="F8" s="4" t="str">
        <f>HYPERLINK("https://www.airitibooks.com/Detail/Detail?PublicationID=P20171127227", "https://www.airitibooks.com/Detail/Detail?PublicationID=P20171127227")</f>
        <v>https://www.airitibooks.com/Detail/Detail?PublicationID=P20171127227</v>
      </c>
    </row>
    <row r="9" spans="1:6" ht="21" customHeight="1" x14ac:dyDescent="0.25">
      <c r="A9" s="9" t="s">
        <v>29</v>
      </c>
      <c r="B9" s="6" t="s">
        <v>30</v>
      </c>
      <c r="C9" s="6" t="s">
        <v>31</v>
      </c>
      <c r="D9" s="6" t="s">
        <v>32</v>
      </c>
      <c r="E9" s="3" t="s">
        <v>13</v>
      </c>
      <c r="F9" s="4" t="str">
        <f>HYPERLINK("https://www.airitibooks.com/Detail/Detail?PublicationID=P20171129003", "https://www.airitibooks.com/Detail/Detail?PublicationID=P20171129003")</f>
        <v>https://www.airitibooks.com/Detail/Detail?PublicationID=P20171129003</v>
      </c>
    </row>
    <row r="10" spans="1:6" ht="21" customHeight="1" x14ac:dyDescent="0.25">
      <c r="A10" s="9" t="s">
        <v>33</v>
      </c>
      <c r="B10" s="6" t="s">
        <v>34</v>
      </c>
      <c r="C10" s="6" t="s">
        <v>35</v>
      </c>
      <c r="D10" s="6" t="s">
        <v>36</v>
      </c>
      <c r="E10" s="3" t="s">
        <v>13</v>
      </c>
      <c r="F10" s="4" t="str">
        <f>HYPERLINK("https://www.airitibooks.com/Detail/Detail?PublicationID=P20171213015", "https://www.airitibooks.com/Detail/Detail?PublicationID=P20171213015")</f>
        <v>https://www.airitibooks.com/Detail/Detail?PublicationID=P20171213015</v>
      </c>
    </row>
    <row r="11" spans="1:6" ht="33.950000000000003" customHeight="1" x14ac:dyDescent="0.25">
      <c r="A11" s="9" t="s">
        <v>37</v>
      </c>
      <c r="B11" s="6" t="s">
        <v>38</v>
      </c>
      <c r="C11" s="6" t="s">
        <v>39</v>
      </c>
      <c r="D11" s="6" t="s">
        <v>40</v>
      </c>
      <c r="E11" s="3" t="s">
        <v>13</v>
      </c>
      <c r="F11" s="4" t="str">
        <f>HYPERLINK("https://www.airitibooks.com/Detail/Detail?PublicationID=P20171221023", "https://www.airitibooks.com/Detail/Detail?PublicationID=P20171221023")</f>
        <v>https://www.airitibooks.com/Detail/Detail?PublicationID=P20171221023</v>
      </c>
    </row>
    <row r="12" spans="1:6" ht="55.5" customHeight="1" x14ac:dyDescent="0.25">
      <c r="A12" s="9" t="s">
        <v>41</v>
      </c>
      <c r="B12" s="6" t="s">
        <v>42</v>
      </c>
      <c r="C12" s="6" t="s">
        <v>39</v>
      </c>
      <c r="D12" s="6" t="s">
        <v>43</v>
      </c>
      <c r="E12" s="3" t="s">
        <v>13</v>
      </c>
      <c r="F12" s="4" t="str">
        <f>HYPERLINK("https://www.airitibooks.com/Detail/Detail?PublicationID=P20171221038", "https://www.airitibooks.com/Detail/Detail?PublicationID=P20171221038")</f>
        <v>https://www.airitibooks.com/Detail/Detail?PublicationID=P20171221038</v>
      </c>
    </row>
    <row r="13" spans="1:6" ht="21" customHeight="1" x14ac:dyDescent="0.25">
      <c r="A13" s="9" t="s">
        <v>44</v>
      </c>
      <c r="B13" s="6" t="s">
        <v>45</v>
      </c>
      <c r="C13" s="6" t="s">
        <v>46</v>
      </c>
      <c r="D13" s="6" t="s">
        <v>47</v>
      </c>
      <c r="E13" s="3" t="s">
        <v>13</v>
      </c>
      <c r="F13" s="4" t="str">
        <f>HYPERLINK("https://www.airitibooks.com/Detail/Detail?PublicationID=P20171221121", "https://www.airitibooks.com/Detail/Detail?PublicationID=P20171221121")</f>
        <v>https://www.airitibooks.com/Detail/Detail?PublicationID=P20171221121</v>
      </c>
    </row>
    <row r="14" spans="1:6" ht="35.450000000000003" customHeight="1" x14ac:dyDescent="0.25">
      <c r="A14" s="9" t="s">
        <v>48</v>
      </c>
      <c r="B14" s="6" t="s">
        <v>49</v>
      </c>
      <c r="C14" s="6" t="s">
        <v>50</v>
      </c>
      <c r="D14" s="6" t="s">
        <v>51</v>
      </c>
      <c r="E14" s="3" t="s">
        <v>13</v>
      </c>
      <c r="F14" s="4" t="str">
        <f>HYPERLINK("https://www.airitibooks.com/Detail/Detail?PublicationID=P20180105265", "https://www.airitibooks.com/Detail/Detail?PublicationID=P20180105265")</f>
        <v>https://www.airitibooks.com/Detail/Detail?PublicationID=P20180105265</v>
      </c>
    </row>
    <row r="15" spans="1:6" ht="21" customHeight="1" x14ac:dyDescent="0.25">
      <c r="A15" s="9" t="s">
        <v>52</v>
      </c>
      <c r="B15" s="6" t="s">
        <v>53</v>
      </c>
      <c r="C15" s="6" t="s">
        <v>50</v>
      </c>
      <c r="D15" s="6" t="s">
        <v>54</v>
      </c>
      <c r="E15" s="3" t="s">
        <v>13</v>
      </c>
      <c r="F15" s="4" t="str">
        <f>HYPERLINK("https://www.airitibooks.com/Detail/Detail?PublicationID=P20180105285", "https://www.airitibooks.com/Detail/Detail?PublicationID=P20180105285")</f>
        <v>https://www.airitibooks.com/Detail/Detail?PublicationID=P20180105285</v>
      </c>
    </row>
    <row r="16" spans="1:6" ht="21" customHeight="1" x14ac:dyDescent="0.25">
      <c r="A16" s="9" t="s">
        <v>55</v>
      </c>
      <c r="B16" s="6" t="s">
        <v>56</v>
      </c>
      <c r="C16" s="6" t="s">
        <v>57</v>
      </c>
      <c r="D16" s="6" t="s">
        <v>58</v>
      </c>
      <c r="E16" s="3" t="s">
        <v>59</v>
      </c>
      <c r="F16" s="4" t="str">
        <f>HYPERLINK("https://www.airitibooks.com/Detail/Detail?PublicationID=P20180119035", "https://www.airitibooks.com/Detail/Detail?PublicationID=P20180119035")</f>
        <v>https://www.airitibooks.com/Detail/Detail?PublicationID=P20180119035</v>
      </c>
    </row>
    <row r="17" spans="1:6" ht="21" customHeight="1" x14ac:dyDescent="0.25">
      <c r="A17" s="9" t="s">
        <v>60</v>
      </c>
      <c r="B17" s="6" t="s">
        <v>61</v>
      </c>
      <c r="C17" s="6" t="s">
        <v>11</v>
      </c>
      <c r="D17" s="6" t="s">
        <v>62</v>
      </c>
      <c r="E17" s="3" t="s">
        <v>13</v>
      </c>
      <c r="F17" s="4" t="str">
        <f>HYPERLINK("https://www.airitibooks.com/Detail/Detail?PublicationID=P20180119116", "https://www.airitibooks.com/Detail/Detail?PublicationID=P20180119116")</f>
        <v>https://www.airitibooks.com/Detail/Detail?PublicationID=P20180119116</v>
      </c>
    </row>
    <row r="18" spans="1:6" ht="21" customHeight="1" x14ac:dyDescent="0.25">
      <c r="A18" s="9" t="s">
        <v>63</v>
      </c>
      <c r="B18" s="6" t="s">
        <v>64</v>
      </c>
      <c r="C18" s="6" t="s">
        <v>65</v>
      </c>
      <c r="D18" s="6" t="s">
        <v>66</v>
      </c>
      <c r="E18" s="3" t="s">
        <v>13</v>
      </c>
      <c r="F18" s="4" t="str">
        <f>HYPERLINK("https://www.airitibooks.com/Detail/Detail?PublicationID=P20180205100", "https://www.airitibooks.com/Detail/Detail?PublicationID=P20180205100")</f>
        <v>https://www.airitibooks.com/Detail/Detail?PublicationID=P20180205100</v>
      </c>
    </row>
    <row r="19" spans="1:6" ht="21" customHeight="1" x14ac:dyDescent="0.25">
      <c r="A19" s="9" t="s">
        <v>67</v>
      </c>
      <c r="B19" s="6" t="s">
        <v>68</v>
      </c>
      <c r="C19" s="6" t="s">
        <v>69</v>
      </c>
      <c r="D19" s="6" t="s">
        <v>70</v>
      </c>
      <c r="E19" s="3" t="s">
        <v>59</v>
      </c>
      <c r="F19" s="4" t="str">
        <f>HYPERLINK("https://www.airitibooks.com/Detail/Detail?PublicationID=P20180205107", "https://www.airitibooks.com/Detail/Detail?PublicationID=P20180205107")</f>
        <v>https://www.airitibooks.com/Detail/Detail?PublicationID=P20180205107</v>
      </c>
    </row>
    <row r="20" spans="1:6" ht="21" customHeight="1" x14ac:dyDescent="0.25">
      <c r="A20" s="9" t="s">
        <v>71</v>
      </c>
      <c r="B20" s="6" t="s">
        <v>72</v>
      </c>
      <c r="C20" s="6" t="s">
        <v>73</v>
      </c>
      <c r="D20" s="6" t="s">
        <v>74</v>
      </c>
      <c r="E20" s="3" t="s">
        <v>13</v>
      </c>
      <c r="F20" s="4" t="str">
        <f>HYPERLINK("https://www.airitibooks.com/Detail/Detail?PublicationID=P20180208038", "https://www.airitibooks.com/Detail/Detail?PublicationID=P20180208038")</f>
        <v>https://www.airitibooks.com/Detail/Detail?PublicationID=P20180208038</v>
      </c>
    </row>
    <row r="21" spans="1:6" ht="21" customHeight="1" x14ac:dyDescent="0.25">
      <c r="A21" s="9" t="s">
        <v>75</v>
      </c>
      <c r="B21" s="6" t="s">
        <v>76</v>
      </c>
      <c r="C21" s="6" t="s">
        <v>11</v>
      </c>
      <c r="D21" s="6" t="s">
        <v>77</v>
      </c>
      <c r="E21" s="3" t="s">
        <v>59</v>
      </c>
      <c r="F21" s="4" t="str">
        <f>HYPERLINK("https://www.airitibooks.com/Detail/Detail?PublicationID=P201802081011", "https://www.airitibooks.com/Detail/Detail?PublicationID=P201802081011")</f>
        <v>https://www.airitibooks.com/Detail/Detail?PublicationID=P201802081011</v>
      </c>
    </row>
    <row r="22" spans="1:6" ht="21" customHeight="1" x14ac:dyDescent="0.25">
      <c r="A22" s="9" t="s">
        <v>78</v>
      </c>
      <c r="B22" s="6" t="s">
        <v>79</v>
      </c>
      <c r="C22" s="6" t="s">
        <v>11</v>
      </c>
      <c r="D22" s="6" t="s">
        <v>77</v>
      </c>
      <c r="E22" s="3" t="s">
        <v>59</v>
      </c>
      <c r="F22" s="4" t="str">
        <f>HYPERLINK("https://www.airitibooks.com/Detail/Detail?PublicationID=P20180208983", "https://www.airitibooks.com/Detail/Detail?PublicationID=P20180208983")</f>
        <v>https://www.airitibooks.com/Detail/Detail?PublicationID=P20180208983</v>
      </c>
    </row>
    <row r="23" spans="1:6" ht="35.1" customHeight="1" x14ac:dyDescent="0.25">
      <c r="A23" s="9" t="s">
        <v>80</v>
      </c>
      <c r="B23" s="6" t="s">
        <v>81</v>
      </c>
      <c r="C23" s="6" t="s">
        <v>82</v>
      </c>
      <c r="D23" s="6" t="s">
        <v>83</v>
      </c>
      <c r="E23" s="3" t="s">
        <v>13</v>
      </c>
      <c r="F23" s="4" t="str">
        <f>HYPERLINK("https://www.airitibooks.com/Detail/Detail?PublicationID=P20180309005", "https://www.airitibooks.com/Detail/Detail?PublicationID=P20180309005")</f>
        <v>https://www.airitibooks.com/Detail/Detail?PublicationID=P20180309005</v>
      </c>
    </row>
    <row r="24" spans="1:6" ht="21" customHeight="1" x14ac:dyDescent="0.25">
      <c r="A24" s="9" t="s">
        <v>84</v>
      </c>
      <c r="B24" s="6" t="s">
        <v>85</v>
      </c>
      <c r="C24" s="6" t="s">
        <v>82</v>
      </c>
      <c r="D24" s="6" t="s">
        <v>86</v>
      </c>
      <c r="E24" s="3" t="s">
        <v>13</v>
      </c>
      <c r="F24" s="4" t="str">
        <f>HYPERLINK("https://www.airitibooks.com/Detail/Detail?PublicationID=P20180309006", "https://www.airitibooks.com/Detail/Detail?PublicationID=P20180309006")</f>
        <v>https://www.airitibooks.com/Detail/Detail?PublicationID=P20180309006</v>
      </c>
    </row>
    <row r="25" spans="1:6" ht="21" customHeight="1" x14ac:dyDescent="0.25">
      <c r="A25" s="9" t="s">
        <v>87</v>
      </c>
      <c r="B25" s="6" t="s">
        <v>88</v>
      </c>
      <c r="C25" s="6" t="s">
        <v>89</v>
      </c>
      <c r="D25" s="6" t="s">
        <v>90</v>
      </c>
      <c r="E25" s="3" t="s">
        <v>13</v>
      </c>
      <c r="F25" s="4" t="str">
        <f>HYPERLINK("https://www.airitibooks.com/Detail/Detail?PublicationID=P20180413088", "https://www.airitibooks.com/Detail/Detail?PublicationID=P20180413088")</f>
        <v>https://www.airitibooks.com/Detail/Detail?PublicationID=P20180413088</v>
      </c>
    </row>
    <row r="26" spans="1:6" ht="21" customHeight="1" x14ac:dyDescent="0.25">
      <c r="A26" s="9" t="s">
        <v>91</v>
      </c>
      <c r="B26" s="6" t="s">
        <v>92</v>
      </c>
      <c r="C26" s="6" t="s">
        <v>93</v>
      </c>
      <c r="D26" s="6" t="s">
        <v>94</v>
      </c>
      <c r="E26" s="3" t="s">
        <v>59</v>
      </c>
      <c r="F26" s="4" t="str">
        <f>HYPERLINK("https://www.airitibooks.com/Detail/Detail?PublicationID=P20180511003", "https://www.airitibooks.com/Detail/Detail?PublicationID=P20180511003")</f>
        <v>https://www.airitibooks.com/Detail/Detail?PublicationID=P20180511003</v>
      </c>
    </row>
    <row r="27" spans="1:6" ht="21" customHeight="1" x14ac:dyDescent="0.25">
      <c r="A27" s="9" t="s">
        <v>95</v>
      </c>
      <c r="B27" s="6" t="s">
        <v>96</v>
      </c>
      <c r="C27" s="6" t="s">
        <v>97</v>
      </c>
      <c r="D27" s="6" t="s">
        <v>98</v>
      </c>
      <c r="E27" s="3" t="s">
        <v>13</v>
      </c>
      <c r="F27" s="4" t="str">
        <f>HYPERLINK("https://www.airitibooks.com/Detail/Detail?PublicationID=P20180518020", "https://www.airitibooks.com/Detail/Detail?PublicationID=P20180518020")</f>
        <v>https://www.airitibooks.com/Detail/Detail?PublicationID=P20180518020</v>
      </c>
    </row>
    <row r="28" spans="1:6" ht="21" customHeight="1" x14ac:dyDescent="0.25">
      <c r="A28" s="9" t="s">
        <v>99</v>
      </c>
      <c r="B28" s="6" t="s">
        <v>100</v>
      </c>
      <c r="C28" s="6" t="s">
        <v>89</v>
      </c>
      <c r="D28" s="6" t="s">
        <v>101</v>
      </c>
      <c r="E28" s="3" t="s">
        <v>13</v>
      </c>
      <c r="F28" s="4" t="str">
        <f>HYPERLINK("https://www.airitibooks.com/Detail/Detail?PublicationID=P20180525026", "https://www.airitibooks.com/Detail/Detail?PublicationID=P20180525026")</f>
        <v>https://www.airitibooks.com/Detail/Detail?PublicationID=P20180525026</v>
      </c>
    </row>
    <row r="29" spans="1:6" ht="21" customHeight="1" x14ac:dyDescent="0.25">
      <c r="A29" s="9" t="s">
        <v>102</v>
      </c>
      <c r="B29" s="6" t="s">
        <v>103</v>
      </c>
      <c r="C29" s="6" t="s">
        <v>104</v>
      </c>
      <c r="D29" s="6" t="s">
        <v>105</v>
      </c>
      <c r="E29" s="3" t="s">
        <v>59</v>
      </c>
      <c r="F29" s="4" t="str">
        <f>HYPERLINK("https://www.airitibooks.com/Detail/Detail?PublicationID=P20180529026", "https://www.airitibooks.com/Detail/Detail?PublicationID=P20180529026")</f>
        <v>https://www.airitibooks.com/Detail/Detail?PublicationID=P20180529026</v>
      </c>
    </row>
    <row r="30" spans="1:6" ht="36" customHeight="1" x14ac:dyDescent="0.25">
      <c r="A30" s="9" t="s">
        <v>106</v>
      </c>
      <c r="B30" s="6" t="s">
        <v>107</v>
      </c>
      <c r="C30" s="6" t="s">
        <v>104</v>
      </c>
      <c r="D30" s="6" t="s">
        <v>108</v>
      </c>
      <c r="E30" s="3" t="s">
        <v>59</v>
      </c>
      <c r="F30" s="4" t="str">
        <f>HYPERLINK("https://www.airitibooks.com/Detail/Detail?PublicationID=P20180529029", "https://www.airitibooks.com/Detail/Detail?PublicationID=P20180529029")</f>
        <v>https://www.airitibooks.com/Detail/Detail?PublicationID=P20180529029</v>
      </c>
    </row>
    <row r="31" spans="1:6" ht="33.6" customHeight="1" x14ac:dyDescent="0.25">
      <c r="A31" s="9" t="s">
        <v>109</v>
      </c>
      <c r="B31" s="6" t="s">
        <v>110</v>
      </c>
      <c r="C31" s="6" t="s">
        <v>111</v>
      </c>
      <c r="D31" s="6" t="s">
        <v>112</v>
      </c>
      <c r="E31" s="3" t="s">
        <v>59</v>
      </c>
      <c r="F31" s="4" t="str">
        <f>HYPERLINK("https://www.airitibooks.com/Detail/Detail?PublicationID=P20180622046", "https://www.airitibooks.com/Detail/Detail?PublicationID=P20180622046")</f>
        <v>https://www.airitibooks.com/Detail/Detail?PublicationID=P20180622046</v>
      </c>
    </row>
    <row r="32" spans="1:6" ht="33.950000000000003" customHeight="1" x14ac:dyDescent="0.25">
      <c r="A32" s="9" t="s">
        <v>113</v>
      </c>
      <c r="B32" s="6" t="s">
        <v>114</v>
      </c>
      <c r="C32" s="6" t="s">
        <v>115</v>
      </c>
      <c r="D32" s="6" t="s">
        <v>116</v>
      </c>
      <c r="E32" s="3" t="s">
        <v>13</v>
      </c>
      <c r="F32" s="4" t="str">
        <f>HYPERLINK("https://www.airitibooks.com/Detail/Detail?PublicationID=P20180828012", "https://www.airitibooks.com/Detail/Detail?PublicationID=P20180828012")</f>
        <v>https://www.airitibooks.com/Detail/Detail?PublicationID=P20180828012</v>
      </c>
    </row>
    <row r="33" spans="1:6" ht="21" customHeight="1" x14ac:dyDescent="0.25">
      <c r="A33" s="9" t="s">
        <v>117</v>
      </c>
      <c r="B33" s="6" t="s">
        <v>118</v>
      </c>
      <c r="C33" s="6" t="s">
        <v>46</v>
      </c>
      <c r="D33" s="6" t="s">
        <v>119</v>
      </c>
      <c r="E33" s="3" t="s">
        <v>59</v>
      </c>
      <c r="F33" s="4" t="str">
        <f>HYPERLINK("https://www.airitibooks.com/Detail/Detail?PublicationID=P20181004041", "https://www.airitibooks.com/Detail/Detail?PublicationID=P20181004041")</f>
        <v>https://www.airitibooks.com/Detail/Detail?PublicationID=P20181004041</v>
      </c>
    </row>
    <row r="34" spans="1:6" ht="21" customHeight="1" x14ac:dyDescent="0.25">
      <c r="A34" s="9" t="s">
        <v>120</v>
      </c>
      <c r="B34" s="6" t="s">
        <v>121</v>
      </c>
      <c r="C34" s="6" t="s">
        <v>122</v>
      </c>
      <c r="D34" s="6" t="s">
        <v>123</v>
      </c>
      <c r="E34" s="3" t="s">
        <v>13</v>
      </c>
      <c r="F34" s="4" t="str">
        <f>HYPERLINK("https://www.airitibooks.com/Detail/Detail?PublicationID=P20181004081", "https://www.airitibooks.com/Detail/Detail?PublicationID=P20181004081")</f>
        <v>https://www.airitibooks.com/Detail/Detail?PublicationID=P20181004081</v>
      </c>
    </row>
    <row r="35" spans="1:6" ht="21" customHeight="1" x14ac:dyDescent="0.25">
      <c r="A35" s="9" t="s">
        <v>124</v>
      </c>
      <c r="B35" s="6" t="s">
        <v>125</v>
      </c>
      <c r="C35" s="6" t="s">
        <v>122</v>
      </c>
      <c r="D35" s="6" t="s">
        <v>123</v>
      </c>
      <c r="E35" s="3" t="s">
        <v>13</v>
      </c>
      <c r="F35" s="4" t="str">
        <f>HYPERLINK("https://www.airitibooks.com/Detail/Detail?PublicationID=P20181004082", "https://www.airitibooks.com/Detail/Detail?PublicationID=P20181004082")</f>
        <v>https://www.airitibooks.com/Detail/Detail?PublicationID=P20181004082</v>
      </c>
    </row>
    <row r="36" spans="1:6" ht="21" customHeight="1" x14ac:dyDescent="0.25">
      <c r="A36" s="9" t="s">
        <v>126</v>
      </c>
      <c r="B36" s="6" t="s">
        <v>127</v>
      </c>
      <c r="C36" s="6" t="s">
        <v>122</v>
      </c>
      <c r="D36" s="6" t="s">
        <v>128</v>
      </c>
      <c r="E36" s="3" t="s">
        <v>59</v>
      </c>
      <c r="F36" s="4" t="str">
        <f>HYPERLINK("https://www.airitibooks.com/Detail/Detail?PublicationID=P20181011023", "https://www.airitibooks.com/Detail/Detail?PublicationID=P20181011023")</f>
        <v>https://www.airitibooks.com/Detail/Detail?PublicationID=P20181011023</v>
      </c>
    </row>
    <row r="37" spans="1:6" ht="21" customHeight="1" x14ac:dyDescent="0.25">
      <c r="A37" s="9" t="s">
        <v>129</v>
      </c>
      <c r="B37" s="6" t="s">
        <v>130</v>
      </c>
      <c r="C37" s="6" t="s">
        <v>131</v>
      </c>
      <c r="D37" s="6" t="s">
        <v>132</v>
      </c>
      <c r="E37" s="3" t="s">
        <v>13</v>
      </c>
      <c r="F37" s="4" t="str">
        <f>HYPERLINK("https://www.airitibooks.com/Detail/Detail?PublicationID=P20181012138", "https://www.airitibooks.com/Detail/Detail?PublicationID=P20181012138")</f>
        <v>https://www.airitibooks.com/Detail/Detail?PublicationID=P20181012138</v>
      </c>
    </row>
    <row r="38" spans="1:6" ht="35.450000000000003" customHeight="1" x14ac:dyDescent="0.25">
      <c r="A38" s="9" t="s">
        <v>133</v>
      </c>
      <c r="B38" s="6" t="s">
        <v>134</v>
      </c>
      <c r="C38" s="6" t="s">
        <v>135</v>
      </c>
      <c r="D38" s="6" t="s">
        <v>136</v>
      </c>
      <c r="E38" s="3" t="s">
        <v>13</v>
      </c>
      <c r="F38" s="4" t="str">
        <f>HYPERLINK("https://www.airitibooks.com/Detail/Detail?PublicationID=P20181012168", "https://www.airitibooks.com/Detail/Detail?PublicationID=P20181012168")</f>
        <v>https://www.airitibooks.com/Detail/Detail?PublicationID=P20181012168</v>
      </c>
    </row>
    <row r="39" spans="1:6" ht="21" customHeight="1" x14ac:dyDescent="0.25">
      <c r="A39" s="9" t="s">
        <v>137</v>
      </c>
      <c r="B39" s="6" t="s">
        <v>138</v>
      </c>
      <c r="C39" s="6" t="s">
        <v>135</v>
      </c>
      <c r="D39" s="6" t="s">
        <v>136</v>
      </c>
      <c r="E39" s="3" t="s">
        <v>13</v>
      </c>
      <c r="F39" s="4" t="str">
        <f>HYPERLINK("https://www.airitibooks.com/Detail/Detail?PublicationID=P20181012169", "https://www.airitibooks.com/Detail/Detail?PublicationID=P20181012169")</f>
        <v>https://www.airitibooks.com/Detail/Detail?PublicationID=P20181012169</v>
      </c>
    </row>
    <row r="40" spans="1:6" ht="21" customHeight="1" x14ac:dyDescent="0.25">
      <c r="A40" s="9" t="s">
        <v>139</v>
      </c>
      <c r="B40" s="6" t="s">
        <v>140</v>
      </c>
      <c r="C40" s="6" t="s">
        <v>135</v>
      </c>
      <c r="D40" s="6" t="s">
        <v>136</v>
      </c>
      <c r="E40" s="3" t="s">
        <v>13</v>
      </c>
      <c r="F40" s="4" t="str">
        <f>HYPERLINK("https://www.airitibooks.com/Detail/Detail?PublicationID=P20181012170", "https://www.airitibooks.com/Detail/Detail?PublicationID=P20181012170")</f>
        <v>https://www.airitibooks.com/Detail/Detail?PublicationID=P20181012170</v>
      </c>
    </row>
    <row r="41" spans="1:6" ht="33.6" customHeight="1" x14ac:dyDescent="0.25">
      <c r="A41" s="9" t="s">
        <v>141</v>
      </c>
      <c r="B41" s="6" t="s">
        <v>142</v>
      </c>
      <c r="C41" s="6" t="s">
        <v>135</v>
      </c>
      <c r="D41" s="6" t="s">
        <v>143</v>
      </c>
      <c r="E41" s="3" t="s">
        <v>13</v>
      </c>
      <c r="F41" s="4" t="str">
        <f>HYPERLINK("https://www.airitibooks.com/Detail/Detail?PublicationID=P20181012175", "https://www.airitibooks.com/Detail/Detail?PublicationID=P20181012175")</f>
        <v>https://www.airitibooks.com/Detail/Detail?PublicationID=P20181012175</v>
      </c>
    </row>
    <row r="42" spans="1:6" ht="21" customHeight="1" x14ac:dyDescent="0.25">
      <c r="A42" s="9" t="s">
        <v>144</v>
      </c>
      <c r="B42" s="6" t="s">
        <v>145</v>
      </c>
      <c r="C42" s="6" t="s">
        <v>146</v>
      </c>
      <c r="D42" s="6" t="s">
        <v>147</v>
      </c>
      <c r="E42" s="3" t="s">
        <v>13</v>
      </c>
      <c r="F42" s="4" t="str">
        <f>HYPERLINK("https://www.airitibooks.com/Detail/Detail?PublicationID=P20181107007", "https://www.airitibooks.com/Detail/Detail?PublicationID=P20181107007")</f>
        <v>https://www.airitibooks.com/Detail/Detail?PublicationID=P20181107007</v>
      </c>
    </row>
    <row r="43" spans="1:6" ht="21" customHeight="1" x14ac:dyDescent="0.25">
      <c r="A43" s="9" t="s">
        <v>148</v>
      </c>
      <c r="B43" s="6" t="s">
        <v>149</v>
      </c>
      <c r="C43" s="6" t="s">
        <v>150</v>
      </c>
      <c r="D43" s="6" t="s">
        <v>151</v>
      </c>
      <c r="E43" s="3" t="s">
        <v>59</v>
      </c>
      <c r="F43" s="4" t="str">
        <f>HYPERLINK("https://www.airitibooks.com/Detail/Detail?PublicationID=P20181221066", "https://www.airitibooks.com/Detail/Detail?PublicationID=P20181221066")</f>
        <v>https://www.airitibooks.com/Detail/Detail?PublicationID=P20181221066</v>
      </c>
    </row>
    <row r="44" spans="1:6" ht="21" customHeight="1" x14ac:dyDescent="0.25">
      <c r="A44" s="9" t="s">
        <v>152</v>
      </c>
      <c r="B44" s="6" t="s">
        <v>153</v>
      </c>
      <c r="C44" s="6" t="s">
        <v>150</v>
      </c>
      <c r="D44" s="6" t="s">
        <v>151</v>
      </c>
      <c r="E44" s="3" t="s">
        <v>59</v>
      </c>
      <c r="F44" s="4" t="str">
        <f>HYPERLINK("https://www.airitibooks.com/Detail/Detail?PublicationID=P20181221067", "https://www.airitibooks.com/Detail/Detail?PublicationID=P20181221067")</f>
        <v>https://www.airitibooks.com/Detail/Detail?PublicationID=P20181221067</v>
      </c>
    </row>
    <row r="45" spans="1:6" ht="21" customHeight="1" x14ac:dyDescent="0.25">
      <c r="A45" s="9" t="s">
        <v>154</v>
      </c>
      <c r="B45" s="6" t="s">
        <v>155</v>
      </c>
      <c r="C45" s="6" t="s">
        <v>156</v>
      </c>
      <c r="D45" s="6" t="s">
        <v>157</v>
      </c>
      <c r="E45" s="3" t="s">
        <v>59</v>
      </c>
      <c r="F45" s="4" t="str">
        <f>HYPERLINK("https://www.airitibooks.com/Detail/Detail?PublicationID=P20181221101", "https://www.airitibooks.com/Detail/Detail?PublicationID=P20181221101")</f>
        <v>https://www.airitibooks.com/Detail/Detail?PublicationID=P20181221101</v>
      </c>
    </row>
    <row r="46" spans="1:6" ht="34.5" customHeight="1" x14ac:dyDescent="0.25">
      <c r="A46" s="9" t="s">
        <v>158</v>
      </c>
      <c r="B46" s="6" t="s">
        <v>159</v>
      </c>
      <c r="C46" s="6" t="s">
        <v>160</v>
      </c>
      <c r="D46" s="6" t="s">
        <v>161</v>
      </c>
      <c r="E46" s="3" t="s">
        <v>13</v>
      </c>
      <c r="F46" s="4" t="str">
        <f>HYPERLINK("https://www.airitibooks.com/Detail/Detail?PublicationID=P20181224049", "https://www.airitibooks.com/Detail/Detail?PublicationID=P20181224049")</f>
        <v>https://www.airitibooks.com/Detail/Detail?PublicationID=P20181224049</v>
      </c>
    </row>
    <row r="47" spans="1:6" ht="50.1" customHeight="1" x14ac:dyDescent="0.25">
      <c r="A47" s="9" t="s">
        <v>162</v>
      </c>
      <c r="B47" s="6" t="s">
        <v>163</v>
      </c>
      <c r="C47" s="6" t="s">
        <v>39</v>
      </c>
      <c r="D47" s="6" t="s">
        <v>164</v>
      </c>
      <c r="E47" s="3" t="s">
        <v>59</v>
      </c>
      <c r="F47" s="4" t="str">
        <f>HYPERLINK("https://www.airitibooks.com/Detail/Detail?PublicationID=P20181225063", "https://www.airitibooks.com/Detail/Detail?PublicationID=P20181225063")</f>
        <v>https://www.airitibooks.com/Detail/Detail?PublicationID=P20181225063</v>
      </c>
    </row>
    <row r="48" spans="1:6" ht="33" customHeight="1" x14ac:dyDescent="0.25">
      <c r="A48" s="9" t="s">
        <v>165</v>
      </c>
      <c r="B48" s="6" t="s">
        <v>166</v>
      </c>
      <c r="C48" s="6" t="s">
        <v>39</v>
      </c>
      <c r="D48" s="6" t="s">
        <v>167</v>
      </c>
      <c r="E48" s="3" t="s">
        <v>59</v>
      </c>
      <c r="F48" s="4" t="str">
        <f>HYPERLINK("https://www.airitibooks.com/Detail/Detail?PublicationID=P20181225069", "https://www.airitibooks.com/Detail/Detail?PublicationID=P20181225069")</f>
        <v>https://www.airitibooks.com/Detail/Detail?PublicationID=P20181225069</v>
      </c>
    </row>
    <row r="49" spans="1:6" ht="21" customHeight="1" x14ac:dyDescent="0.25">
      <c r="A49" s="9" t="s">
        <v>168</v>
      </c>
      <c r="B49" s="6" t="s">
        <v>169</v>
      </c>
      <c r="C49" s="6" t="s">
        <v>170</v>
      </c>
      <c r="D49" s="6" t="s">
        <v>171</v>
      </c>
      <c r="E49" s="3" t="s">
        <v>59</v>
      </c>
      <c r="F49" s="4" t="str">
        <f>HYPERLINK("https://www.airitibooks.com/Detail/Detail?PublicationID=P20190116012", "https://www.airitibooks.com/Detail/Detail?PublicationID=P20190116012")</f>
        <v>https://www.airitibooks.com/Detail/Detail?PublicationID=P20190116012</v>
      </c>
    </row>
    <row r="50" spans="1:6" ht="21" customHeight="1" x14ac:dyDescent="0.25">
      <c r="A50" s="9" t="s">
        <v>172</v>
      </c>
      <c r="B50" s="6" t="s">
        <v>173</v>
      </c>
      <c r="C50" s="6" t="s">
        <v>170</v>
      </c>
      <c r="D50" s="6" t="s">
        <v>171</v>
      </c>
      <c r="E50" s="3" t="s">
        <v>59</v>
      </c>
      <c r="F50" s="4" t="str">
        <f>HYPERLINK("https://www.airitibooks.com/Detail/Detail?PublicationID=P20190116014", "https://www.airitibooks.com/Detail/Detail?PublicationID=P20190116014")</f>
        <v>https://www.airitibooks.com/Detail/Detail?PublicationID=P20190116014</v>
      </c>
    </row>
    <row r="51" spans="1:6" ht="36" customHeight="1" x14ac:dyDescent="0.25">
      <c r="A51" s="9" t="s">
        <v>174</v>
      </c>
      <c r="B51" s="6" t="s">
        <v>175</v>
      </c>
      <c r="C51" s="6" t="s">
        <v>89</v>
      </c>
      <c r="D51" s="6" t="s">
        <v>176</v>
      </c>
      <c r="E51" s="3" t="s">
        <v>177</v>
      </c>
      <c r="F51" s="4" t="str">
        <f>HYPERLINK("https://www.airitibooks.com/Detail/Detail?PublicationID=P20190131018", "https://www.airitibooks.com/Detail/Detail?PublicationID=P20190131018")</f>
        <v>https://www.airitibooks.com/Detail/Detail?PublicationID=P20190131018</v>
      </c>
    </row>
    <row r="52" spans="1:6" ht="33" customHeight="1" x14ac:dyDescent="0.25">
      <c r="A52" s="9" t="s">
        <v>178</v>
      </c>
      <c r="B52" s="6" t="s">
        <v>179</v>
      </c>
      <c r="C52" s="6" t="s">
        <v>89</v>
      </c>
      <c r="D52" s="6" t="s">
        <v>180</v>
      </c>
      <c r="E52" s="3" t="s">
        <v>177</v>
      </c>
      <c r="F52" s="4" t="str">
        <f>HYPERLINK("https://www.airitibooks.com/Detail/Detail?PublicationID=P20190131019", "https://www.airitibooks.com/Detail/Detail?PublicationID=P20190131019")</f>
        <v>https://www.airitibooks.com/Detail/Detail?PublicationID=P20190131019</v>
      </c>
    </row>
    <row r="53" spans="1:6" ht="21" customHeight="1" x14ac:dyDescent="0.25">
      <c r="A53" s="9" t="s">
        <v>181</v>
      </c>
      <c r="B53" s="6" t="s">
        <v>182</v>
      </c>
      <c r="C53" s="6" t="s">
        <v>183</v>
      </c>
      <c r="D53" s="6" t="s">
        <v>184</v>
      </c>
      <c r="E53" s="3" t="s">
        <v>59</v>
      </c>
      <c r="F53" s="4" t="str">
        <f>HYPERLINK("https://www.airitibooks.com/Detail/Detail?PublicationID=P20190214006", "https://www.airitibooks.com/Detail/Detail?PublicationID=P20190214006")</f>
        <v>https://www.airitibooks.com/Detail/Detail?PublicationID=P20190214006</v>
      </c>
    </row>
    <row r="54" spans="1:6" ht="21" customHeight="1" x14ac:dyDescent="0.25">
      <c r="A54" s="9" t="s">
        <v>185</v>
      </c>
      <c r="B54" s="6" t="s">
        <v>186</v>
      </c>
      <c r="C54" s="6" t="s">
        <v>183</v>
      </c>
      <c r="D54" s="6" t="s">
        <v>187</v>
      </c>
      <c r="E54" s="3" t="s">
        <v>59</v>
      </c>
      <c r="F54" s="4" t="str">
        <f>HYPERLINK("https://www.airitibooks.com/Detail/Detail?PublicationID=P20190214007", "https://www.airitibooks.com/Detail/Detail?PublicationID=P20190214007")</f>
        <v>https://www.airitibooks.com/Detail/Detail?PublicationID=P20190214007</v>
      </c>
    </row>
    <row r="55" spans="1:6" ht="21" customHeight="1" x14ac:dyDescent="0.25">
      <c r="A55" s="9" t="s">
        <v>188</v>
      </c>
      <c r="B55" s="6" t="s">
        <v>189</v>
      </c>
      <c r="C55" s="6" t="s">
        <v>183</v>
      </c>
      <c r="D55" s="6" t="s">
        <v>187</v>
      </c>
      <c r="E55" s="3" t="s">
        <v>59</v>
      </c>
      <c r="F55" s="4" t="str">
        <f>HYPERLINK("https://www.airitibooks.com/Detail/Detail?PublicationID=P20190214008", "https://www.airitibooks.com/Detail/Detail?PublicationID=P20190214008")</f>
        <v>https://www.airitibooks.com/Detail/Detail?PublicationID=P20190214008</v>
      </c>
    </row>
    <row r="56" spans="1:6" ht="21" customHeight="1" x14ac:dyDescent="0.25">
      <c r="A56" s="9" t="s">
        <v>190</v>
      </c>
      <c r="B56" s="6" t="s">
        <v>191</v>
      </c>
      <c r="C56" s="6" t="s">
        <v>183</v>
      </c>
      <c r="D56" s="6" t="s">
        <v>192</v>
      </c>
      <c r="E56" s="3" t="s">
        <v>59</v>
      </c>
      <c r="F56" s="4" t="str">
        <f>HYPERLINK("https://www.airitibooks.com/Detail/Detail?PublicationID=P20190214009", "https://www.airitibooks.com/Detail/Detail?PublicationID=P20190214009")</f>
        <v>https://www.airitibooks.com/Detail/Detail?PublicationID=P20190214009</v>
      </c>
    </row>
    <row r="57" spans="1:6" ht="21" customHeight="1" x14ac:dyDescent="0.25">
      <c r="A57" s="9" t="s">
        <v>193</v>
      </c>
      <c r="B57" s="6" t="s">
        <v>194</v>
      </c>
      <c r="C57" s="6" t="s">
        <v>183</v>
      </c>
      <c r="D57" s="6" t="s">
        <v>192</v>
      </c>
      <c r="E57" s="3" t="s">
        <v>59</v>
      </c>
      <c r="F57" s="4" t="str">
        <f>HYPERLINK("https://www.airitibooks.com/Detail/Detail?PublicationID=P20190214010", "https://www.airitibooks.com/Detail/Detail?PublicationID=P20190214010")</f>
        <v>https://www.airitibooks.com/Detail/Detail?PublicationID=P20190214010</v>
      </c>
    </row>
    <row r="58" spans="1:6" ht="21" customHeight="1" x14ac:dyDescent="0.25">
      <c r="A58" s="9" t="s">
        <v>195</v>
      </c>
      <c r="B58" s="6" t="s">
        <v>196</v>
      </c>
      <c r="C58" s="6" t="s">
        <v>183</v>
      </c>
      <c r="D58" s="6" t="s">
        <v>197</v>
      </c>
      <c r="E58" s="3" t="s">
        <v>59</v>
      </c>
      <c r="F58" s="4" t="str">
        <f>HYPERLINK("https://www.airitibooks.com/Detail/Detail?PublicationID=P20190214012", "https://www.airitibooks.com/Detail/Detail?PublicationID=P20190214012")</f>
        <v>https://www.airitibooks.com/Detail/Detail?PublicationID=P20190214012</v>
      </c>
    </row>
    <row r="59" spans="1:6" ht="32.450000000000003" customHeight="1" x14ac:dyDescent="0.25">
      <c r="A59" s="9" t="s">
        <v>198</v>
      </c>
      <c r="B59" s="6" t="s">
        <v>199</v>
      </c>
      <c r="C59" s="6" t="s">
        <v>200</v>
      </c>
      <c r="D59" s="6" t="s">
        <v>201</v>
      </c>
      <c r="E59" s="3" t="s">
        <v>59</v>
      </c>
      <c r="F59" s="4" t="str">
        <f>HYPERLINK("https://www.airitibooks.com/Detail/Detail?PublicationID=P20190214016", "https://www.airitibooks.com/Detail/Detail?PublicationID=P20190214016")</f>
        <v>https://www.airitibooks.com/Detail/Detail?PublicationID=P20190214016</v>
      </c>
    </row>
    <row r="60" spans="1:6" ht="21" customHeight="1" x14ac:dyDescent="0.25">
      <c r="A60" s="9" t="s">
        <v>202</v>
      </c>
      <c r="B60" s="6" t="s">
        <v>203</v>
      </c>
      <c r="C60" s="6" t="s">
        <v>204</v>
      </c>
      <c r="D60" s="6" t="s">
        <v>205</v>
      </c>
      <c r="E60" s="3" t="s">
        <v>59</v>
      </c>
      <c r="F60" s="4" t="str">
        <f>HYPERLINK("https://www.airitibooks.com/Detail/Detail?PublicationID=P20190214032", "https://www.airitibooks.com/Detail/Detail?PublicationID=P20190214032")</f>
        <v>https://www.airitibooks.com/Detail/Detail?PublicationID=P20190214032</v>
      </c>
    </row>
    <row r="61" spans="1:6" ht="21" customHeight="1" x14ac:dyDescent="0.25">
      <c r="A61" s="9" t="s">
        <v>206</v>
      </c>
      <c r="B61" s="6" t="s">
        <v>207</v>
      </c>
      <c r="C61" s="6" t="s">
        <v>200</v>
      </c>
      <c r="D61" s="6" t="s">
        <v>208</v>
      </c>
      <c r="E61" s="3" t="s">
        <v>13</v>
      </c>
      <c r="F61" s="4" t="str">
        <f>HYPERLINK("https://www.airitibooks.com/Detail/Detail?PublicationID=P20190214045", "https://www.airitibooks.com/Detail/Detail?PublicationID=P20190214045")</f>
        <v>https://www.airitibooks.com/Detail/Detail?PublicationID=P20190214045</v>
      </c>
    </row>
    <row r="62" spans="1:6" ht="21" customHeight="1" x14ac:dyDescent="0.25">
      <c r="A62" s="9" t="s">
        <v>209</v>
      </c>
      <c r="B62" s="6" t="s">
        <v>210</v>
      </c>
      <c r="C62" s="6" t="s">
        <v>204</v>
      </c>
      <c r="D62" s="6" t="s">
        <v>211</v>
      </c>
      <c r="E62" s="3" t="s">
        <v>13</v>
      </c>
      <c r="F62" s="4" t="str">
        <f>HYPERLINK("https://www.airitibooks.com/Detail/Detail?PublicationID=P20190214066", "https://www.airitibooks.com/Detail/Detail?PublicationID=P20190214066")</f>
        <v>https://www.airitibooks.com/Detail/Detail?PublicationID=P20190214066</v>
      </c>
    </row>
    <row r="63" spans="1:6" ht="66.599999999999994" customHeight="1" x14ac:dyDescent="0.25">
      <c r="A63" s="9" t="s">
        <v>212</v>
      </c>
      <c r="B63" s="6" t="s">
        <v>213</v>
      </c>
      <c r="C63" s="6" t="s">
        <v>204</v>
      </c>
      <c r="D63" s="6" t="s">
        <v>214</v>
      </c>
      <c r="E63" s="3" t="s">
        <v>13</v>
      </c>
      <c r="F63" s="4" t="str">
        <f>HYPERLINK("https://www.airitibooks.com/Detail/Detail?PublicationID=P20190214070", "https://www.airitibooks.com/Detail/Detail?PublicationID=P20190214070")</f>
        <v>https://www.airitibooks.com/Detail/Detail?PublicationID=P20190214070</v>
      </c>
    </row>
    <row r="64" spans="1:6" ht="35.1" customHeight="1" x14ac:dyDescent="0.25">
      <c r="A64" s="9" t="s">
        <v>215</v>
      </c>
      <c r="B64" s="6" t="s">
        <v>216</v>
      </c>
      <c r="C64" s="6" t="s">
        <v>217</v>
      </c>
      <c r="D64" s="6" t="s">
        <v>218</v>
      </c>
      <c r="E64" s="3" t="s">
        <v>59</v>
      </c>
      <c r="F64" s="4" t="str">
        <f>HYPERLINK("https://www.airitibooks.com/Detail/Detail?PublicationID=P20190214094", "https://www.airitibooks.com/Detail/Detail?PublicationID=P20190214094")</f>
        <v>https://www.airitibooks.com/Detail/Detail?PublicationID=P20190214094</v>
      </c>
    </row>
    <row r="65" spans="1:6" ht="21" customHeight="1" x14ac:dyDescent="0.25">
      <c r="A65" s="9" t="s">
        <v>219</v>
      </c>
      <c r="B65" s="6" t="s">
        <v>220</v>
      </c>
      <c r="C65" s="6" t="s">
        <v>35</v>
      </c>
      <c r="D65" s="6" t="s">
        <v>221</v>
      </c>
      <c r="E65" s="3" t="s">
        <v>59</v>
      </c>
      <c r="F65" s="4" t="str">
        <f>HYPERLINK("https://www.airitibooks.com/Detail/Detail?PublicationID=P20190220016", "https://www.airitibooks.com/Detail/Detail?PublicationID=P20190220016")</f>
        <v>https://www.airitibooks.com/Detail/Detail?PublicationID=P20190220016</v>
      </c>
    </row>
    <row r="66" spans="1:6" ht="21" customHeight="1" x14ac:dyDescent="0.25">
      <c r="A66" s="9" t="s">
        <v>222</v>
      </c>
      <c r="B66" s="6" t="s">
        <v>223</v>
      </c>
      <c r="C66" s="6" t="s">
        <v>224</v>
      </c>
      <c r="D66" s="6" t="s">
        <v>225</v>
      </c>
      <c r="E66" s="3" t="s">
        <v>59</v>
      </c>
      <c r="F66" s="4" t="str">
        <f>HYPERLINK("https://www.airitibooks.com/Detail/Detail?PublicationID=P20190220017", "https://www.airitibooks.com/Detail/Detail?PublicationID=P20190220017")</f>
        <v>https://www.airitibooks.com/Detail/Detail?PublicationID=P20190220017</v>
      </c>
    </row>
    <row r="67" spans="1:6" ht="36.6" customHeight="1" x14ac:dyDescent="0.25">
      <c r="A67" s="9" t="s">
        <v>226</v>
      </c>
      <c r="B67" s="6" t="s">
        <v>227</v>
      </c>
      <c r="C67" s="6" t="s">
        <v>228</v>
      </c>
      <c r="D67" s="6" t="s">
        <v>229</v>
      </c>
      <c r="E67" s="3" t="s">
        <v>13</v>
      </c>
      <c r="F67" s="4" t="str">
        <f>HYPERLINK("https://www.airitibooks.com/Detail/Detail?PublicationID=P20190220029", "https://www.airitibooks.com/Detail/Detail?PublicationID=P20190220029")</f>
        <v>https://www.airitibooks.com/Detail/Detail?PublicationID=P20190220029</v>
      </c>
    </row>
    <row r="68" spans="1:6" ht="51" customHeight="1" x14ac:dyDescent="0.25">
      <c r="A68" s="9" t="s">
        <v>230</v>
      </c>
      <c r="B68" s="6" t="s">
        <v>231</v>
      </c>
      <c r="C68" s="6" t="s">
        <v>82</v>
      </c>
      <c r="D68" s="6" t="s">
        <v>232</v>
      </c>
      <c r="E68" s="3" t="s">
        <v>59</v>
      </c>
      <c r="F68" s="4" t="str">
        <f>HYPERLINK("https://www.airitibooks.com/Detail/Detail?PublicationID=P20190220040", "https://www.airitibooks.com/Detail/Detail?PublicationID=P20190220040")</f>
        <v>https://www.airitibooks.com/Detail/Detail?PublicationID=P20190220040</v>
      </c>
    </row>
    <row r="69" spans="1:6" ht="51" customHeight="1" x14ac:dyDescent="0.25">
      <c r="A69" s="9" t="s">
        <v>233</v>
      </c>
      <c r="B69" s="6" t="s">
        <v>234</v>
      </c>
      <c r="C69" s="6" t="s">
        <v>89</v>
      </c>
      <c r="D69" s="6" t="s">
        <v>235</v>
      </c>
      <c r="E69" s="3" t="s">
        <v>177</v>
      </c>
      <c r="F69" s="4" t="str">
        <f>HYPERLINK("https://www.airitibooks.com/Detail/Detail?PublicationID=P20190220044", "https://www.airitibooks.com/Detail/Detail?PublicationID=P20190220044")</f>
        <v>https://www.airitibooks.com/Detail/Detail?PublicationID=P20190220044</v>
      </c>
    </row>
    <row r="70" spans="1:6" ht="21" customHeight="1" x14ac:dyDescent="0.25">
      <c r="A70" s="9" t="s">
        <v>236</v>
      </c>
      <c r="B70" s="6" t="s">
        <v>237</v>
      </c>
      <c r="C70" s="6" t="s">
        <v>204</v>
      </c>
      <c r="D70" s="6" t="s">
        <v>238</v>
      </c>
      <c r="E70" s="3" t="s">
        <v>13</v>
      </c>
      <c r="F70" s="4" t="str">
        <f>HYPERLINK("https://www.airitibooks.com/Detail/Detail?PublicationID=P20190222052", "https://www.airitibooks.com/Detail/Detail?PublicationID=P20190222052")</f>
        <v>https://www.airitibooks.com/Detail/Detail?PublicationID=P20190222052</v>
      </c>
    </row>
    <row r="71" spans="1:6" ht="21" customHeight="1" x14ac:dyDescent="0.25">
      <c r="A71" s="9" t="s">
        <v>239</v>
      </c>
      <c r="B71" s="6" t="s">
        <v>240</v>
      </c>
      <c r="C71" s="6" t="s">
        <v>204</v>
      </c>
      <c r="D71" s="6" t="s">
        <v>241</v>
      </c>
      <c r="E71" s="3" t="s">
        <v>13</v>
      </c>
      <c r="F71" s="4" t="str">
        <f>HYPERLINK("https://www.airitibooks.com/Detail/Detail?PublicationID=P20190222058", "https://www.airitibooks.com/Detail/Detail?PublicationID=P20190222058")</f>
        <v>https://www.airitibooks.com/Detail/Detail?PublicationID=P20190222058</v>
      </c>
    </row>
    <row r="72" spans="1:6" ht="36.6" customHeight="1" x14ac:dyDescent="0.25">
      <c r="A72" s="9" t="s">
        <v>242</v>
      </c>
      <c r="B72" s="6" t="s">
        <v>243</v>
      </c>
      <c r="C72" s="6" t="s">
        <v>244</v>
      </c>
      <c r="D72" s="6" t="s">
        <v>245</v>
      </c>
      <c r="E72" s="3" t="s">
        <v>59</v>
      </c>
      <c r="F72" s="4" t="str">
        <f>HYPERLINK("https://www.airitibooks.com/Detail/Detail?PublicationID=P20190322053", "https://www.airitibooks.com/Detail/Detail?PublicationID=P20190322053")</f>
        <v>https://www.airitibooks.com/Detail/Detail?PublicationID=P20190322053</v>
      </c>
    </row>
    <row r="73" spans="1:6" ht="34.5" customHeight="1" x14ac:dyDescent="0.25">
      <c r="A73" s="9" t="s">
        <v>246</v>
      </c>
      <c r="B73" s="6" t="s">
        <v>247</v>
      </c>
      <c r="C73" s="6" t="s">
        <v>244</v>
      </c>
      <c r="D73" s="6" t="s">
        <v>248</v>
      </c>
      <c r="E73" s="3" t="s">
        <v>59</v>
      </c>
      <c r="F73" s="4" t="str">
        <f>HYPERLINK("https://www.airitibooks.com/Detail/Detail?PublicationID=P20190322071", "https://www.airitibooks.com/Detail/Detail?PublicationID=P20190322071")</f>
        <v>https://www.airitibooks.com/Detail/Detail?PublicationID=P20190322071</v>
      </c>
    </row>
    <row r="74" spans="1:6" ht="50.45" customHeight="1" x14ac:dyDescent="0.25">
      <c r="A74" s="9" t="s">
        <v>249</v>
      </c>
      <c r="B74" s="6" t="s">
        <v>250</v>
      </c>
      <c r="C74" s="6" t="s">
        <v>251</v>
      </c>
      <c r="D74" s="6" t="s">
        <v>252</v>
      </c>
      <c r="E74" s="3" t="s">
        <v>59</v>
      </c>
      <c r="F74" s="4" t="str">
        <f>HYPERLINK("https://www.airitibooks.com/Detail/Detail?PublicationID=P20190322106", "https://www.airitibooks.com/Detail/Detail?PublicationID=P20190322106")</f>
        <v>https://www.airitibooks.com/Detail/Detail?PublicationID=P20190322106</v>
      </c>
    </row>
    <row r="75" spans="1:6" ht="21" customHeight="1" x14ac:dyDescent="0.25">
      <c r="A75" s="9" t="s">
        <v>253</v>
      </c>
      <c r="B75" s="6" t="s">
        <v>254</v>
      </c>
      <c r="C75" s="6" t="s">
        <v>255</v>
      </c>
      <c r="D75" s="6" t="s">
        <v>256</v>
      </c>
      <c r="E75" s="3" t="s">
        <v>13</v>
      </c>
      <c r="F75" s="4" t="str">
        <f>HYPERLINK("https://www.airitibooks.com/Detail/Detail?PublicationID=P20190322131", "https://www.airitibooks.com/Detail/Detail?PublicationID=P20190322131")</f>
        <v>https://www.airitibooks.com/Detail/Detail?PublicationID=P20190322131</v>
      </c>
    </row>
    <row r="76" spans="1:6" ht="36.6" customHeight="1" x14ac:dyDescent="0.25">
      <c r="A76" s="9" t="s">
        <v>257</v>
      </c>
      <c r="B76" s="6" t="s">
        <v>258</v>
      </c>
      <c r="C76" s="6" t="s">
        <v>255</v>
      </c>
      <c r="D76" s="6" t="s">
        <v>259</v>
      </c>
      <c r="E76" s="3" t="s">
        <v>13</v>
      </c>
      <c r="F76" s="4" t="str">
        <f>HYPERLINK("https://www.airitibooks.com/Detail/Detail?PublicationID=P20190322133", "https://www.airitibooks.com/Detail/Detail?PublicationID=P20190322133")</f>
        <v>https://www.airitibooks.com/Detail/Detail?PublicationID=P20190322133</v>
      </c>
    </row>
    <row r="77" spans="1:6" ht="21" customHeight="1" x14ac:dyDescent="0.25">
      <c r="A77" s="9" t="s">
        <v>260</v>
      </c>
      <c r="B77" s="6" t="s">
        <v>261</v>
      </c>
      <c r="C77" s="6" t="s">
        <v>255</v>
      </c>
      <c r="D77" s="6" t="s">
        <v>262</v>
      </c>
      <c r="E77" s="3" t="s">
        <v>13</v>
      </c>
      <c r="F77" s="4" t="str">
        <f>HYPERLINK("https://www.airitibooks.com/Detail/Detail?PublicationID=P20190322135", "https://www.airitibooks.com/Detail/Detail?PublicationID=P20190322135")</f>
        <v>https://www.airitibooks.com/Detail/Detail?PublicationID=P20190322135</v>
      </c>
    </row>
    <row r="78" spans="1:6" ht="70.5" customHeight="1" x14ac:dyDescent="0.25">
      <c r="A78" s="9" t="s">
        <v>263</v>
      </c>
      <c r="B78" s="6" t="s">
        <v>264</v>
      </c>
      <c r="C78" s="6" t="s">
        <v>89</v>
      </c>
      <c r="D78" s="6" t="s">
        <v>265</v>
      </c>
      <c r="E78" s="3" t="s">
        <v>177</v>
      </c>
      <c r="F78" s="4" t="str">
        <f>HYPERLINK("https://www.airitibooks.com/Detail/Detail?PublicationID=P20190322196", "https://www.airitibooks.com/Detail/Detail?PublicationID=P20190322196")</f>
        <v>https://www.airitibooks.com/Detail/Detail?PublicationID=P20190322196</v>
      </c>
    </row>
    <row r="79" spans="1:6" ht="34.5" customHeight="1" x14ac:dyDescent="0.25">
      <c r="A79" s="9" t="s">
        <v>266</v>
      </c>
      <c r="B79" s="6" t="s">
        <v>267</v>
      </c>
      <c r="C79" s="6" t="s">
        <v>89</v>
      </c>
      <c r="D79" s="6" t="s">
        <v>268</v>
      </c>
      <c r="E79" s="3" t="s">
        <v>177</v>
      </c>
      <c r="F79" s="4" t="str">
        <f>HYPERLINK("https://www.airitibooks.com/Detail/Detail?PublicationID=P20190322197", "https://www.airitibooks.com/Detail/Detail?PublicationID=P20190322197")</f>
        <v>https://www.airitibooks.com/Detail/Detail?PublicationID=P20190322197</v>
      </c>
    </row>
    <row r="80" spans="1:6" ht="21" customHeight="1" x14ac:dyDescent="0.25">
      <c r="A80" s="9" t="s">
        <v>269</v>
      </c>
      <c r="B80" s="6" t="s">
        <v>270</v>
      </c>
      <c r="C80" s="6" t="s">
        <v>271</v>
      </c>
      <c r="D80" s="6" t="s">
        <v>272</v>
      </c>
      <c r="E80" s="3" t="s">
        <v>59</v>
      </c>
      <c r="F80" s="4" t="str">
        <f>HYPERLINK("https://www.airitibooks.com/Detail/Detail?PublicationID=P20190322299", "https://www.airitibooks.com/Detail/Detail?PublicationID=P20190322299")</f>
        <v>https://www.airitibooks.com/Detail/Detail?PublicationID=P20190322299</v>
      </c>
    </row>
    <row r="81" spans="1:6" ht="21" customHeight="1" x14ac:dyDescent="0.25">
      <c r="A81" s="9" t="s">
        <v>273</v>
      </c>
      <c r="B81" s="6" t="s">
        <v>274</v>
      </c>
      <c r="C81" s="6" t="s">
        <v>275</v>
      </c>
      <c r="D81" s="6" t="s">
        <v>276</v>
      </c>
      <c r="E81" s="3" t="s">
        <v>59</v>
      </c>
      <c r="F81" s="4" t="str">
        <f>HYPERLINK("https://www.airitibooks.com/Detail/Detail?PublicationID=P20190322347", "https://www.airitibooks.com/Detail/Detail?PublicationID=P20190322347")</f>
        <v>https://www.airitibooks.com/Detail/Detail?PublicationID=P20190322347</v>
      </c>
    </row>
    <row r="82" spans="1:6" ht="21" customHeight="1" x14ac:dyDescent="0.25">
      <c r="A82" s="9" t="s">
        <v>277</v>
      </c>
      <c r="B82" s="6" t="s">
        <v>278</v>
      </c>
      <c r="C82" s="6" t="s">
        <v>271</v>
      </c>
      <c r="D82" s="6" t="s">
        <v>279</v>
      </c>
      <c r="E82" s="3" t="s">
        <v>59</v>
      </c>
      <c r="F82" s="4" t="str">
        <f>HYPERLINK("https://www.airitibooks.com/Detail/Detail?PublicationID=P20190329136", "https://www.airitibooks.com/Detail/Detail?PublicationID=P20190329136")</f>
        <v>https://www.airitibooks.com/Detail/Detail?PublicationID=P20190329136</v>
      </c>
    </row>
    <row r="83" spans="1:6" ht="21" customHeight="1" x14ac:dyDescent="0.25">
      <c r="A83" s="9" t="s">
        <v>280</v>
      </c>
      <c r="B83" s="6" t="s">
        <v>281</v>
      </c>
      <c r="C83" s="6" t="s">
        <v>282</v>
      </c>
      <c r="D83" s="6" t="s">
        <v>283</v>
      </c>
      <c r="E83" s="3" t="s">
        <v>59</v>
      </c>
      <c r="F83" s="4" t="str">
        <f>HYPERLINK("https://www.airitibooks.com/Detail/Detail?PublicationID=P20190412044", "https://www.airitibooks.com/Detail/Detail?PublicationID=P20190412044")</f>
        <v>https://www.airitibooks.com/Detail/Detail?PublicationID=P20190412044</v>
      </c>
    </row>
    <row r="84" spans="1:6" ht="36.950000000000003" customHeight="1" x14ac:dyDescent="0.25">
      <c r="A84" s="9" t="s">
        <v>284</v>
      </c>
      <c r="B84" s="6" t="s">
        <v>285</v>
      </c>
      <c r="C84" s="6" t="s">
        <v>286</v>
      </c>
      <c r="D84" s="6" t="s">
        <v>287</v>
      </c>
      <c r="E84" s="3" t="s">
        <v>177</v>
      </c>
      <c r="F84" s="4" t="str">
        <f>HYPERLINK("https://www.airitibooks.com/Detail/Detail?PublicationID=P20190419028", "https://www.airitibooks.com/Detail/Detail?PublicationID=P20190419028")</f>
        <v>https://www.airitibooks.com/Detail/Detail?PublicationID=P20190419028</v>
      </c>
    </row>
    <row r="85" spans="1:6" ht="21" customHeight="1" x14ac:dyDescent="0.25">
      <c r="A85" s="9" t="s">
        <v>288</v>
      </c>
      <c r="B85" s="6" t="s">
        <v>289</v>
      </c>
      <c r="C85" s="6" t="s">
        <v>290</v>
      </c>
      <c r="D85" s="6" t="s">
        <v>291</v>
      </c>
      <c r="E85" s="3" t="s">
        <v>177</v>
      </c>
      <c r="F85" s="4" t="str">
        <f>HYPERLINK("https://www.airitibooks.com/Detail/Detail?PublicationID=P20190425001", "https://www.airitibooks.com/Detail/Detail?PublicationID=P20190425001")</f>
        <v>https://www.airitibooks.com/Detail/Detail?PublicationID=P20190425001</v>
      </c>
    </row>
    <row r="86" spans="1:6" ht="21" customHeight="1" x14ac:dyDescent="0.25">
      <c r="A86" s="9" t="s">
        <v>292</v>
      </c>
      <c r="B86" s="6" t="s">
        <v>293</v>
      </c>
      <c r="C86" s="6" t="s">
        <v>294</v>
      </c>
      <c r="D86" s="6" t="s">
        <v>295</v>
      </c>
      <c r="E86" s="3" t="s">
        <v>13</v>
      </c>
      <c r="F86" s="4" t="str">
        <f>HYPERLINK("https://www.airitibooks.com/Detail/Detail?PublicationID=P20190425009", "https://www.airitibooks.com/Detail/Detail?PublicationID=P20190425009")</f>
        <v>https://www.airitibooks.com/Detail/Detail?PublicationID=P20190425009</v>
      </c>
    </row>
    <row r="87" spans="1:6" ht="21" customHeight="1" x14ac:dyDescent="0.25">
      <c r="A87" s="9" t="s">
        <v>296</v>
      </c>
      <c r="B87" s="6" t="s">
        <v>297</v>
      </c>
      <c r="C87" s="6" t="s">
        <v>89</v>
      </c>
      <c r="D87" s="6" t="s">
        <v>298</v>
      </c>
      <c r="E87" s="3" t="s">
        <v>177</v>
      </c>
      <c r="F87" s="4" t="str">
        <f>HYPERLINK("https://www.airitibooks.com/Detail/Detail?PublicationID=P20190425017", "https://www.airitibooks.com/Detail/Detail?PublicationID=P20190425017")</f>
        <v>https://www.airitibooks.com/Detail/Detail?PublicationID=P20190425017</v>
      </c>
    </row>
    <row r="88" spans="1:6" ht="37.5" customHeight="1" x14ac:dyDescent="0.25">
      <c r="A88" s="9" t="s">
        <v>299</v>
      </c>
      <c r="B88" s="6" t="s">
        <v>300</v>
      </c>
      <c r="C88" s="6" t="s">
        <v>275</v>
      </c>
      <c r="D88" s="6" t="s">
        <v>301</v>
      </c>
      <c r="E88" s="3" t="s">
        <v>59</v>
      </c>
      <c r="F88" s="4" t="str">
        <f>HYPERLINK("https://www.airitibooks.com/Detail/Detail?PublicationID=P20190425053", "https://www.airitibooks.com/Detail/Detail?PublicationID=P20190425053")</f>
        <v>https://www.airitibooks.com/Detail/Detail?PublicationID=P20190425053</v>
      </c>
    </row>
    <row r="89" spans="1:6" ht="21" customHeight="1" x14ac:dyDescent="0.25">
      <c r="A89" s="9" t="s">
        <v>302</v>
      </c>
      <c r="B89" s="6" t="s">
        <v>303</v>
      </c>
      <c r="C89" s="6" t="s">
        <v>275</v>
      </c>
      <c r="D89" s="6" t="s">
        <v>304</v>
      </c>
      <c r="E89" s="3" t="s">
        <v>13</v>
      </c>
      <c r="F89" s="4" t="str">
        <f>HYPERLINK("https://www.airitibooks.com/Detail/Detail?PublicationID=P20190425063", "https://www.airitibooks.com/Detail/Detail?PublicationID=P20190425063")</f>
        <v>https://www.airitibooks.com/Detail/Detail?PublicationID=P20190425063</v>
      </c>
    </row>
    <row r="90" spans="1:6" ht="21" customHeight="1" x14ac:dyDescent="0.25">
      <c r="A90" s="9" t="s">
        <v>305</v>
      </c>
      <c r="B90" s="6" t="s">
        <v>306</v>
      </c>
      <c r="C90" s="6" t="s">
        <v>275</v>
      </c>
      <c r="D90" s="6" t="s">
        <v>307</v>
      </c>
      <c r="E90" s="3" t="s">
        <v>13</v>
      </c>
      <c r="F90" s="4" t="str">
        <f>HYPERLINK("https://www.airitibooks.com/Detail/Detail?PublicationID=P20190425072", "https://www.airitibooks.com/Detail/Detail?PublicationID=P20190425072")</f>
        <v>https://www.airitibooks.com/Detail/Detail?PublicationID=P20190425072</v>
      </c>
    </row>
    <row r="91" spans="1:6" ht="50.45" customHeight="1" x14ac:dyDescent="0.25">
      <c r="A91" s="9" t="s">
        <v>308</v>
      </c>
      <c r="B91" s="6" t="s">
        <v>309</v>
      </c>
      <c r="C91" s="6" t="s">
        <v>275</v>
      </c>
      <c r="D91" s="6" t="s">
        <v>310</v>
      </c>
      <c r="E91" s="3" t="s">
        <v>59</v>
      </c>
      <c r="F91" s="4" t="str">
        <f>HYPERLINK("https://www.airitibooks.com/Detail/Detail?PublicationID=P20190425086", "https://www.airitibooks.com/Detail/Detail?PublicationID=P20190425086")</f>
        <v>https://www.airitibooks.com/Detail/Detail?PublicationID=P20190425086</v>
      </c>
    </row>
    <row r="92" spans="1:6" ht="21" customHeight="1" x14ac:dyDescent="0.25">
      <c r="A92" s="9" t="s">
        <v>311</v>
      </c>
      <c r="B92" s="6" t="s">
        <v>312</v>
      </c>
      <c r="C92" s="6" t="s">
        <v>275</v>
      </c>
      <c r="D92" s="6" t="s">
        <v>313</v>
      </c>
      <c r="E92" s="3" t="s">
        <v>59</v>
      </c>
      <c r="F92" s="4" t="str">
        <f>HYPERLINK("https://www.airitibooks.com/Detail/Detail?PublicationID=P20190425095", "https://www.airitibooks.com/Detail/Detail?PublicationID=P20190425095")</f>
        <v>https://www.airitibooks.com/Detail/Detail?PublicationID=P20190425095</v>
      </c>
    </row>
    <row r="93" spans="1:6" ht="21" customHeight="1" x14ac:dyDescent="0.25">
      <c r="A93" s="9" t="s">
        <v>314</v>
      </c>
      <c r="B93" s="6" t="s">
        <v>315</v>
      </c>
      <c r="C93" s="6" t="s">
        <v>316</v>
      </c>
      <c r="D93" s="6" t="s">
        <v>317</v>
      </c>
      <c r="E93" s="3" t="s">
        <v>59</v>
      </c>
      <c r="F93" s="4" t="str">
        <f>HYPERLINK("https://www.airitibooks.com/Detail/Detail?PublicationID=P20190425135", "https://www.airitibooks.com/Detail/Detail?PublicationID=P20190425135")</f>
        <v>https://www.airitibooks.com/Detail/Detail?PublicationID=P20190425135</v>
      </c>
    </row>
    <row r="94" spans="1:6" ht="33.6" customHeight="1" x14ac:dyDescent="0.25">
      <c r="A94" s="9" t="s">
        <v>318</v>
      </c>
      <c r="B94" s="6" t="s">
        <v>319</v>
      </c>
      <c r="C94" s="6" t="s">
        <v>320</v>
      </c>
      <c r="D94" s="6" t="s">
        <v>321</v>
      </c>
      <c r="E94" s="3" t="s">
        <v>177</v>
      </c>
      <c r="F94" s="4" t="str">
        <f>HYPERLINK("https://www.airitibooks.com/Detail/Detail?PublicationID=P20190503041", "https://www.airitibooks.com/Detail/Detail?PublicationID=P20190503041")</f>
        <v>https://www.airitibooks.com/Detail/Detail?PublicationID=P20190503041</v>
      </c>
    </row>
    <row r="95" spans="1:6" ht="21" customHeight="1" x14ac:dyDescent="0.25">
      <c r="A95" s="9" t="s">
        <v>322</v>
      </c>
      <c r="B95" s="6" t="s">
        <v>323</v>
      </c>
      <c r="C95" s="6" t="s">
        <v>39</v>
      </c>
      <c r="D95" s="6" t="s">
        <v>324</v>
      </c>
      <c r="E95" s="3" t="s">
        <v>59</v>
      </c>
      <c r="F95" s="4" t="str">
        <f>HYPERLINK("https://www.airitibooks.com/Detail/Detail?PublicationID=P20190503053", "https://www.airitibooks.com/Detail/Detail?PublicationID=P20190503053")</f>
        <v>https://www.airitibooks.com/Detail/Detail?PublicationID=P20190503053</v>
      </c>
    </row>
    <row r="96" spans="1:6" ht="36" customHeight="1" x14ac:dyDescent="0.25">
      <c r="A96" s="9" t="s">
        <v>325</v>
      </c>
      <c r="B96" s="6" t="s">
        <v>326</v>
      </c>
      <c r="C96" s="6" t="s">
        <v>39</v>
      </c>
      <c r="D96" s="6" t="s">
        <v>327</v>
      </c>
      <c r="E96" s="3" t="s">
        <v>59</v>
      </c>
      <c r="F96" s="4" t="str">
        <f>HYPERLINK("https://www.airitibooks.com/Detail/Detail?PublicationID=P20190503056", "https://www.airitibooks.com/Detail/Detail?PublicationID=P20190503056")</f>
        <v>https://www.airitibooks.com/Detail/Detail?PublicationID=P20190503056</v>
      </c>
    </row>
    <row r="97" spans="1:6" ht="34.5" customHeight="1" x14ac:dyDescent="0.25">
      <c r="A97" s="9" t="s">
        <v>328</v>
      </c>
      <c r="B97" s="6" t="s">
        <v>329</v>
      </c>
      <c r="C97" s="6" t="s">
        <v>330</v>
      </c>
      <c r="D97" s="6" t="s">
        <v>331</v>
      </c>
      <c r="E97" s="3" t="s">
        <v>59</v>
      </c>
      <c r="F97" s="4" t="str">
        <f>HYPERLINK("https://www.airitibooks.com/Detail/Detail?PublicationID=P20190503090", "https://www.airitibooks.com/Detail/Detail?PublicationID=P20190503090")</f>
        <v>https://www.airitibooks.com/Detail/Detail?PublicationID=P20190503090</v>
      </c>
    </row>
    <row r="98" spans="1:6" ht="34.5" customHeight="1" x14ac:dyDescent="0.25">
      <c r="A98" s="9" t="s">
        <v>332</v>
      </c>
      <c r="B98" s="6" t="s">
        <v>333</v>
      </c>
      <c r="C98" s="6" t="s">
        <v>330</v>
      </c>
      <c r="D98" s="6" t="s">
        <v>334</v>
      </c>
      <c r="E98" s="3" t="s">
        <v>59</v>
      </c>
      <c r="F98" s="4" t="str">
        <f>HYPERLINK("https://www.airitibooks.com/Detail/Detail?PublicationID=P20190503091", "https://www.airitibooks.com/Detail/Detail?PublicationID=P20190503091")</f>
        <v>https://www.airitibooks.com/Detail/Detail?PublicationID=P20190503091</v>
      </c>
    </row>
    <row r="99" spans="1:6" ht="35.1" customHeight="1" x14ac:dyDescent="0.25">
      <c r="A99" s="9" t="s">
        <v>335</v>
      </c>
      <c r="B99" s="6" t="s">
        <v>336</v>
      </c>
      <c r="C99" s="6" t="s">
        <v>330</v>
      </c>
      <c r="D99" s="6" t="s">
        <v>337</v>
      </c>
      <c r="E99" s="3" t="s">
        <v>59</v>
      </c>
      <c r="F99" s="4" t="str">
        <f>HYPERLINK("https://www.airitibooks.com/Detail/Detail?PublicationID=P20190503092", "https://www.airitibooks.com/Detail/Detail?PublicationID=P20190503092")</f>
        <v>https://www.airitibooks.com/Detail/Detail?PublicationID=P20190503092</v>
      </c>
    </row>
    <row r="100" spans="1:6" ht="36.950000000000003" customHeight="1" x14ac:dyDescent="0.25">
      <c r="A100" s="9" t="s">
        <v>338</v>
      </c>
      <c r="B100" s="6" t="s">
        <v>339</v>
      </c>
      <c r="C100" s="6" t="s">
        <v>330</v>
      </c>
      <c r="D100" s="6" t="s">
        <v>340</v>
      </c>
      <c r="E100" s="3" t="s">
        <v>59</v>
      </c>
      <c r="F100" s="4" t="str">
        <f>HYPERLINK("https://www.airitibooks.com/Detail/Detail?PublicationID=P20190503093", "https://www.airitibooks.com/Detail/Detail?PublicationID=P20190503093")</f>
        <v>https://www.airitibooks.com/Detail/Detail?PublicationID=P20190503093</v>
      </c>
    </row>
    <row r="101" spans="1:6" ht="21" customHeight="1" x14ac:dyDescent="0.25">
      <c r="A101" s="9" t="s">
        <v>341</v>
      </c>
      <c r="B101" s="6" t="s">
        <v>342</v>
      </c>
      <c r="C101" s="6" t="s">
        <v>104</v>
      </c>
      <c r="D101" s="6" t="s">
        <v>343</v>
      </c>
      <c r="E101" s="3" t="s">
        <v>59</v>
      </c>
      <c r="F101" s="4" t="str">
        <f>HYPERLINK("https://www.airitibooks.com/Detail/Detail?PublicationID=P20190503094", "https://www.airitibooks.com/Detail/Detail?PublicationID=P20190503094")</f>
        <v>https://www.airitibooks.com/Detail/Detail?PublicationID=P20190503094</v>
      </c>
    </row>
    <row r="102" spans="1:6" ht="36.6" customHeight="1" x14ac:dyDescent="0.25">
      <c r="A102" s="9" t="s">
        <v>344</v>
      </c>
      <c r="B102" s="6" t="s">
        <v>345</v>
      </c>
      <c r="C102" s="6" t="s">
        <v>275</v>
      </c>
      <c r="D102" s="6" t="s">
        <v>346</v>
      </c>
      <c r="E102" s="3" t="s">
        <v>59</v>
      </c>
      <c r="F102" s="4" t="str">
        <f>HYPERLINK("https://www.airitibooks.com/Detail/Detail?PublicationID=P20190510131", "https://www.airitibooks.com/Detail/Detail?PublicationID=P20190510131")</f>
        <v>https://www.airitibooks.com/Detail/Detail?PublicationID=P20190510131</v>
      </c>
    </row>
    <row r="103" spans="1:6" ht="53.45" customHeight="1" x14ac:dyDescent="0.25">
      <c r="A103" s="9" t="s">
        <v>347</v>
      </c>
      <c r="B103" s="6" t="s">
        <v>348</v>
      </c>
      <c r="C103" s="6" t="s">
        <v>349</v>
      </c>
      <c r="D103" s="6" t="s">
        <v>350</v>
      </c>
      <c r="E103" s="3" t="s">
        <v>177</v>
      </c>
      <c r="F103" s="4" t="str">
        <f>HYPERLINK("https://www.airitibooks.com/Detail/Detail?PublicationID=P20190517017", "https://www.airitibooks.com/Detail/Detail?PublicationID=P20190517017")</f>
        <v>https://www.airitibooks.com/Detail/Detail?PublicationID=P20190517017</v>
      </c>
    </row>
    <row r="104" spans="1:6" ht="21" customHeight="1" x14ac:dyDescent="0.25">
      <c r="A104" s="9" t="s">
        <v>351</v>
      </c>
      <c r="B104" s="6" t="s">
        <v>352</v>
      </c>
      <c r="C104" s="6" t="s">
        <v>353</v>
      </c>
      <c r="D104" s="6" t="s">
        <v>354</v>
      </c>
      <c r="E104" s="3" t="s">
        <v>59</v>
      </c>
      <c r="F104" s="4" t="str">
        <f>HYPERLINK("https://www.airitibooks.com/Detail/Detail?PublicationID=P20190531015", "https://www.airitibooks.com/Detail/Detail?PublicationID=P20190531015")</f>
        <v>https://www.airitibooks.com/Detail/Detail?PublicationID=P20190531015</v>
      </c>
    </row>
    <row r="105" spans="1:6" ht="33" customHeight="1" x14ac:dyDescent="0.25">
      <c r="A105" s="9" t="s">
        <v>355</v>
      </c>
      <c r="B105" s="6" t="s">
        <v>356</v>
      </c>
      <c r="C105" s="6" t="s">
        <v>357</v>
      </c>
      <c r="D105" s="6" t="s">
        <v>358</v>
      </c>
      <c r="E105" s="3" t="s">
        <v>59</v>
      </c>
      <c r="F105" s="4" t="str">
        <f>HYPERLINK("https://www.airitibooks.com/Detail/Detail?PublicationID=P20190531118", "https://www.airitibooks.com/Detail/Detail?PublicationID=P20190531118")</f>
        <v>https://www.airitibooks.com/Detail/Detail?PublicationID=P20190531118</v>
      </c>
    </row>
    <row r="106" spans="1:6" ht="38.1" customHeight="1" x14ac:dyDescent="0.25">
      <c r="A106" s="9" t="s">
        <v>359</v>
      </c>
      <c r="B106" s="6" t="s">
        <v>360</v>
      </c>
      <c r="C106" s="6" t="s">
        <v>357</v>
      </c>
      <c r="D106" s="6" t="s">
        <v>361</v>
      </c>
      <c r="E106" s="3" t="s">
        <v>59</v>
      </c>
      <c r="F106" s="4" t="str">
        <f>HYPERLINK("https://www.airitibooks.com/Detail/Detail?PublicationID=P20190531120", "https://www.airitibooks.com/Detail/Detail?PublicationID=P20190531120")</f>
        <v>https://www.airitibooks.com/Detail/Detail?PublicationID=P20190531120</v>
      </c>
    </row>
    <row r="107" spans="1:6" ht="32.1" customHeight="1" x14ac:dyDescent="0.25">
      <c r="A107" s="9" t="s">
        <v>362</v>
      </c>
      <c r="B107" s="6" t="s">
        <v>363</v>
      </c>
      <c r="C107" s="6" t="s">
        <v>357</v>
      </c>
      <c r="D107" s="6" t="s">
        <v>358</v>
      </c>
      <c r="E107" s="3" t="s">
        <v>59</v>
      </c>
      <c r="F107" s="4" t="str">
        <f>HYPERLINK("https://www.airitibooks.com/Detail/Detail?PublicationID=P20190531121", "https://www.airitibooks.com/Detail/Detail?PublicationID=P20190531121")</f>
        <v>https://www.airitibooks.com/Detail/Detail?PublicationID=P20190531121</v>
      </c>
    </row>
    <row r="108" spans="1:6" ht="35.450000000000003" customHeight="1" x14ac:dyDescent="0.25">
      <c r="A108" s="9" t="s">
        <v>364</v>
      </c>
      <c r="B108" s="6" t="s">
        <v>365</v>
      </c>
      <c r="C108" s="6" t="s">
        <v>366</v>
      </c>
      <c r="D108" s="6" t="s">
        <v>367</v>
      </c>
      <c r="E108" s="3" t="s">
        <v>59</v>
      </c>
      <c r="F108" s="4" t="str">
        <f>HYPERLINK("https://www.airitibooks.com/Detail/Detail?PublicationID=P20190531133", "https://www.airitibooks.com/Detail/Detail?PublicationID=P20190531133")</f>
        <v>https://www.airitibooks.com/Detail/Detail?PublicationID=P20190531133</v>
      </c>
    </row>
    <row r="109" spans="1:6" ht="21" customHeight="1" x14ac:dyDescent="0.25">
      <c r="A109" s="9" t="s">
        <v>368</v>
      </c>
      <c r="B109" s="6" t="s">
        <v>369</v>
      </c>
      <c r="C109" s="6" t="s">
        <v>156</v>
      </c>
      <c r="D109" s="6" t="s">
        <v>370</v>
      </c>
      <c r="E109" s="3" t="s">
        <v>59</v>
      </c>
      <c r="F109" s="4" t="str">
        <f>HYPERLINK("https://www.airitibooks.com/Detail/Detail?PublicationID=P20190606061", "https://www.airitibooks.com/Detail/Detail?PublicationID=P20190606061")</f>
        <v>https://www.airitibooks.com/Detail/Detail?PublicationID=P20190606061</v>
      </c>
    </row>
    <row r="110" spans="1:6" ht="21" customHeight="1" x14ac:dyDescent="0.25">
      <c r="A110" s="9" t="s">
        <v>371</v>
      </c>
      <c r="B110" s="6" t="s">
        <v>372</v>
      </c>
      <c r="C110" s="6" t="s">
        <v>373</v>
      </c>
      <c r="D110" s="6" t="s">
        <v>374</v>
      </c>
      <c r="E110" s="3" t="s">
        <v>59</v>
      </c>
      <c r="F110" s="4" t="str">
        <f>HYPERLINK("https://www.airitibooks.com/Detail/Detail?PublicationID=P20190606065", "https://www.airitibooks.com/Detail/Detail?PublicationID=P20190606065")</f>
        <v>https://www.airitibooks.com/Detail/Detail?PublicationID=P20190606065</v>
      </c>
    </row>
    <row r="111" spans="1:6" ht="21" customHeight="1" x14ac:dyDescent="0.25">
      <c r="A111" s="9" t="s">
        <v>375</v>
      </c>
      <c r="B111" s="6" t="s">
        <v>376</v>
      </c>
      <c r="C111" s="6" t="s">
        <v>377</v>
      </c>
      <c r="D111" s="6" t="s">
        <v>378</v>
      </c>
      <c r="E111" s="3" t="s">
        <v>177</v>
      </c>
      <c r="F111" s="4" t="str">
        <f>HYPERLINK("https://www.airitibooks.com/Detail/Detail?PublicationID=P20190614011", "https://www.airitibooks.com/Detail/Detail?PublicationID=P20190614011")</f>
        <v>https://www.airitibooks.com/Detail/Detail?PublicationID=P20190614011</v>
      </c>
    </row>
    <row r="112" spans="1:6" ht="21" customHeight="1" x14ac:dyDescent="0.25">
      <c r="A112" s="9" t="s">
        <v>379</v>
      </c>
      <c r="B112" s="6" t="s">
        <v>380</v>
      </c>
      <c r="C112" s="6" t="s">
        <v>224</v>
      </c>
      <c r="D112" s="6" t="s">
        <v>36</v>
      </c>
      <c r="E112" s="3" t="s">
        <v>177</v>
      </c>
      <c r="F112" s="4" t="str">
        <f>HYPERLINK("https://www.airitibooks.com/Detail/Detail?PublicationID=P20190614014", "https://www.airitibooks.com/Detail/Detail?PublicationID=P20190614014")</f>
        <v>https://www.airitibooks.com/Detail/Detail?PublicationID=P20190614014</v>
      </c>
    </row>
    <row r="113" spans="1:6" ht="36.6" customHeight="1" x14ac:dyDescent="0.25">
      <c r="A113" s="9" t="s">
        <v>381</v>
      </c>
      <c r="B113" s="6" t="s">
        <v>382</v>
      </c>
      <c r="C113" s="6" t="s">
        <v>383</v>
      </c>
      <c r="D113" s="6" t="s">
        <v>384</v>
      </c>
      <c r="E113" s="3" t="s">
        <v>13</v>
      </c>
      <c r="F113" s="4" t="str">
        <f>HYPERLINK("https://www.airitibooks.com/Detail/Detail?PublicationID=P20190614072", "https://www.airitibooks.com/Detail/Detail?PublicationID=P20190614072")</f>
        <v>https://www.airitibooks.com/Detail/Detail?PublicationID=P20190614072</v>
      </c>
    </row>
    <row r="114" spans="1:6" ht="35.450000000000003" customHeight="1" x14ac:dyDescent="0.25">
      <c r="A114" s="9" t="s">
        <v>385</v>
      </c>
      <c r="B114" s="6" t="s">
        <v>386</v>
      </c>
      <c r="C114" s="6" t="s">
        <v>383</v>
      </c>
      <c r="D114" s="6" t="s">
        <v>387</v>
      </c>
      <c r="E114" s="3" t="s">
        <v>13</v>
      </c>
      <c r="F114" s="4" t="str">
        <f>HYPERLINK("https://www.airitibooks.com/Detail/Detail?PublicationID=P20190614074", "https://www.airitibooks.com/Detail/Detail?PublicationID=P20190614074")</f>
        <v>https://www.airitibooks.com/Detail/Detail?PublicationID=P20190614074</v>
      </c>
    </row>
    <row r="115" spans="1:6" ht="21" customHeight="1" x14ac:dyDescent="0.25">
      <c r="A115" s="9" t="s">
        <v>388</v>
      </c>
      <c r="B115" s="6" t="s">
        <v>389</v>
      </c>
      <c r="C115" s="6" t="s">
        <v>383</v>
      </c>
      <c r="D115" s="6" t="s">
        <v>390</v>
      </c>
      <c r="E115" s="3" t="s">
        <v>13</v>
      </c>
      <c r="F115" s="4" t="str">
        <f>HYPERLINK("https://www.airitibooks.com/Detail/Detail?PublicationID=P20190614076", "https://www.airitibooks.com/Detail/Detail?PublicationID=P20190614076")</f>
        <v>https://www.airitibooks.com/Detail/Detail?PublicationID=P20190614076</v>
      </c>
    </row>
    <row r="116" spans="1:6" ht="21" customHeight="1" x14ac:dyDescent="0.25">
      <c r="A116" s="9" t="s">
        <v>391</v>
      </c>
      <c r="B116" s="6" t="s">
        <v>392</v>
      </c>
      <c r="C116" s="6" t="s">
        <v>393</v>
      </c>
      <c r="D116" s="6" t="s">
        <v>394</v>
      </c>
      <c r="E116" s="3" t="s">
        <v>13</v>
      </c>
      <c r="F116" s="4" t="str">
        <f>HYPERLINK("https://www.airitibooks.com/Detail/Detail?PublicationID=P20190614137", "https://www.airitibooks.com/Detail/Detail?PublicationID=P20190614137")</f>
        <v>https://www.airitibooks.com/Detail/Detail?PublicationID=P20190614137</v>
      </c>
    </row>
    <row r="117" spans="1:6" ht="35.1" customHeight="1" x14ac:dyDescent="0.25">
      <c r="A117" s="9" t="s">
        <v>395</v>
      </c>
      <c r="B117" s="6" t="s">
        <v>396</v>
      </c>
      <c r="C117" s="6" t="s">
        <v>397</v>
      </c>
      <c r="D117" s="6" t="s">
        <v>398</v>
      </c>
      <c r="E117" s="3" t="s">
        <v>59</v>
      </c>
      <c r="F117" s="4" t="str">
        <f>HYPERLINK("https://www.airitibooks.com/Detail/Detail?PublicationID=P20190614231", "https://www.airitibooks.com/Detail/Detail?PublicationID=P20190614231")</f>
        <v>https://www.airitibooks.com/Detail/Detail?PublicationID=P20190614231</v>
      </c>
    </row>
    <row r="118" spans="1:6" ht="36" customHeight="1" x14ac:dyDescent="0.25">
      <c r="A118" s="9" t="s">
        <v>399</v>
      </c>
      <c r="B118" s="6" t="s">
        <v>400</v>
      </c>
      <c r="C118" s="6" t="s">
        <v>397</v>
      </c>
      <c r="D118" s="6" t="s">
        <v>401</v>
      </c>
      <c r="E118" s="3" t="s">
        <v>5</v>
      </c>
      <c r="F118" s="4" t="str">
        <f>HYPERLINK("https://www.airitibooks.com/Detail/Detail?PublicationID=P20190614232", "https://www.airitibooks.com/Detail/Detail?PublicationID=P20190614232")</f>
        <v>https://www.airitibooks.com/Detail/Detail?PublicationID=P20190614232</v>
      </c>
    </row>
    <row r="119" spans="1:6" ht="21" customHeight="1" x14ac:dyDescent="0.25">
      <c r="A119" s="9" t="s">
        <v>402</v>
      </c>
      <c r="B119" s="6" t="s">
        <v>403</v>
      </c>
      <c r="C119" s="6" t="s">
        <v>93</v>
      </c>
      <c r="D119" s="6" t="s">
        <v>404</v>
      </c>
      <c r="E119" s="3" t="s">
        <v>177</v>
      </c>
      <c r="F119" s="4" t="str">
        <f>HYPERLINK("https://www.airitibooks.com/Detail/Detail?PublicationID=P20190620027", "https://www.airitibooks.com/Detail/Detail?PublicationID=P20190620027")</f>
        <v>https://www.airitibooks.com/Detail/Detail?PublicationID=P20190620027</v>
      </c>
    </row>
    <row r="120" spans="1:6" ht="21" customHeight="1" x14ac:dyDescent="0.25">
      <c r="A120" s="9" t="s">
        <v>405</v>
      </c>
      <c r="B120" s="6" t="s">
        <v>406</v>
      </c>
      <c r="C120" s="6" t="s">
        <v>156</v>
      </c>
      <c r="D120" s="6" t="s">
        <v>407</v>
      </c>
      <c r="E120" s="3" t="s">
        <v>177</v>
      </c>
      <c r="F120" s="4" t="str">
        <f>HYPERLINK("https://www.airitibooks.com/Detail/Detail?PublicationID=P20190620083", "https://www.airitibooks.com/Detail/Detail?PublicationID=P20190620083")</f>
        <v>https://www.airitibooks.com/Detail/Detail?PublicationID=P20190620083</v>
      </c>
    </row>
    <row r="121" spans="1:6" ht="21" customHeight="1" x14ac:dyDescent="0.25">
      <c r="A121" s="9" t="s">
        <v>408</v>
      </c>
      <c r="B121" s="6" t="s">
        <v>409</v>
      </c>
      <c r="C121" s="6" t="s">
        <v>156</v>
      </c>
      <c r="D121" s="6" t="s">
        <v>410</v>
      </c>
      <c r="E121" s="3" t="s">
        <v>177</v>
      </c>
      <c r="F121" s="4" t="str">
        <f>HYPERLINK("https://www.airitibooks.com/Detail/Detail?PublicationID=P20190620084", "https://www.airitibooks.com/Detail/Detail?PublicationID=P20190620084")</f>
        <v>https://www.airitibooks.com/Detail/Detail?PublicationID=P20190620084</v>
      </c>
    </row>
    <row r="122" spans="1:6" ht="51" customHeight="1" x14ac:dyDescent="0.25">
      <c r="A122" s="9" t="s">
        <v>411</v>
      </c>
      <c r="B122" s="6" t="s">
        <v>412</v>
      </c>
      <c r="C122" s="6" t="s">
        <v>413</v>
      </c>
      <c r="D122" s="6" t="s">
        <v>414</v>
      </c>
      <c r="E122" s="3" t="s">
        <v>13</v>
      </c>
      <c r="F122" s="4" t="str">
        <f>HYPERLINK("https://www.airitibooks.com/Detail/Detail?PublicationID=P20190620125", "https://www.airitibooks.com/Detail/Detail?PublicationID=P20190620125")</f>
        <v>https://www.airitibooks.com/Detail/Detail?PublicationID=P20190620125</v>
      </c>
    </row>
    <row r="123" spans="1:6" ht="35.1" customHeight="1" x14ac:dyDescent="0.25">
      <c r="A123" s="9" t="s">
        <v>415</v>
      </c>
      <c r="B123" s="6" t="s">
        <v>416</v>
      </c>
      <c r="C123" s="6" t="s">
        <v>413</v>
      </c>
      <c r="D123" s="6" t="s">
        <v>417</v>
      </c>
      <c r="E123" s="3" t="s">
        <v>59</v>
      </c>
      <c r="F123" s="4" t="str">
        <f>HYPERLINK("https://www.airitibooks.com/Detail/Detail?PublicationID=P20190620128", "https://www.airitibooks.com/Detail/Detail?PublicationID=P20190620128")</f>
        <v>https://www.airitibooks.com/Detail/Detail?PublicationID=P20190620128</v>
      </c>
    </row>
    <row r="124" spans="1:6" ht="36.6" customHeight="1" x14ac:dyDescent="0.25">
      <c r="A124" s="9" t="s">
        <v>418</v>
      </c>
      <c r="B124" s="6" t="s">
        <v>419</v>
      </c>
      <c r="C124" s="6" t="s">
        <v>413</v>
      </c>
      <c r="D124" s="6" t="s">
        <v>420</v>
      </c>
      <c r="E124" s="3" t="s">
        <v>59</v>
      </c>
      <c r="F124" s="4" t="str">
        <f>HYPERLINK("https://www.airitibooks.com/Detail/Detail?PublicationID=P20190627092", "https://www.airitibooks.com/Detail/Detail?PublicationID=P20190627092")</f>
        <v>https://www.airitibooks.com/Detail/Detail?PublicationID=P20190627092</v>
      </c>
    </row>
    <row r="125" spans="1:6" ht="34.5" customHeight="1" x14ac:dyDescent="0.25">
      <c r="A125" s="9" t="s">
        <v>421</v>
      </c>
      <c r="B125" s="6" t="s">
        <v>422</v>
      </c>
      <c r="C125" s="6" t="s">
        <v>423</v>
      </c>
      <c r="D125" s="6" t="s">
        <v>424</v>
      </c>
      <c r="E125" s="3" t="s">
        <v>177</v>
      </c>
      <c r="F125" s="4" t="str">
        <f>HYPERLINK("https://www.airitibooks.com/Detail/Detail?PublicationID=P20190705016", "https://www.airitibooks.com/Detail/Detail?PublicationID=P20190705016")</f>
        <v>https://www.airitibooks.com/Detail/Detail?PublicationID=P20190705016</v>
      </c>
    </row>
    <row r="126" spans="1:6" ht="21" customHeight="1" x14ac:dyDescent="0.25">
      <c r="A126" s="9" t="s">
        <v>425</v>
      </c>
      <c r="B126" s="6" t="s">
        <v>426</v>
      </c>
      <c r="C126" s="6" t="s">
        <v>275</v>
      </c>
      <c r="D126" s="6" t="s">
        <v>427</v>
      </c>
      <c r="E126" s="3" t="s">
        <v>177</v>
      </c>
      <c r="F126" s="4" t="str">
        <f>HYPERLINK("https://www.airitibooks.com/Detail/Detail?PublicationID=P20190705078", "https://www.airitibooks.com/Detail/Detail?PublicationID=P20190705078")</f>
        <v>https://www.airitibooks.com/Detail/Detail?PublicationID=P20190705078</v>
      </c>
    </row>
    <row r="127" spans="1:6" ht="49.5" customHeight="1" x14ac:dyDescent="0.25">
      <c r="A127" s="9" t="s">
        <v>428</v>
      </c>
      <c r="B127" s="6" t="s">
        <v>429</v>
      </c>
      <c r="C127" s="6" t="s">
        <v>275</v>
      </c>
      <c r="D127" s="6" t="s">
        <v>430</v>
      </c>
      <c r="E127" s="3" t="s">
        <v>177</v>
      </c>
      <c r="F127" s="4" t="str">
        <f>HYPERLINK("https://www.airitibooks.com/Detail/Detail?PublicationID=P20190705079", "https://www.airitibooks.com/Detail/Detail?PublicationID=P20190705079")</f>
        <v>https://www.airitibooks.com/Detail/Detail?PublicationID=P20190705079</v>
      </c>
    </row>
    <row r="128" spans="1:6" ht="51.95" customHeight="1" x14ac:dyDescent="0.25">
      <c r="A128" s="9" t="s">
        <v>431</v>
      </c>
      <c r="B128" s="6" t="s">
        <v>432</v>
      </c>
      <c r="C128" s="6" t="s">
        <v>275</v>
      </c>
      <c r="D128" s="6" t="s">
        <v>433</v>
      </c>
      <c r="E128" s="3" t="s">
        <v>177</v>
      </c>
      <c r="F128" s="4" t="str">
        <f>HYPERLINK("https://www.airitibooks.com/Detail/Detail?PublicationID=P20190705080", "https://www.airitibooks.com/Detail/Detail?PublicationID=P20190705080")</f>
        <v>https://www.airitibooks.com/Detail/Detail?PublicationID=P20190705080</v>
      </c>
    </row>
    <row r="129" spans="1:6" ht="34.5" customHeight="1" x14ac:dyDescent="0.25">
      <c r="A129" s="9" t="s">
        <v>434</v>
      </c>
      <c r="B129" s="6" t="s">
        <v>435</v>
      </c>
      <c r="C129" s="6" t="s">
        <v>436</v>
      </c>
      <c r="D129" s="6" t="s">
        <v>437</v>
      </c>
      <c r="E129" s="3" t="s">
        <v>177</v>
      </c>
      <c r="F129" s="4" t="str">
        <f>HYPERLINK("https://www.airitibooks.com/Detail/Detail?PublicationID=P20190711045", "https://www.airitibooks.com/Detail/Detail?PublicationID=P20190711045")</f>
        <v>https://www.airitibooks.com/Detail/Detail?PublicationID=P20190711045</v>
      </c>
    </row>
    <row r="130" spans="1:6" ht="33.950000000000003" customHeight="1" x14ac:dyDescent="0.25">
      <c r="A130" s="9" t="s">
        <v>438</v>
      </c>
      <c r="B130" s="6" t="s">
        <v>439</v>
      </c>
      <c r="C130" s="6" t="s">
        <v>251</v>
      </c>
      <c r="D130" s="6" t="s">
        <v>440</v>
      </c>
      <c r="E130" s="3" t="s">
        <v>177</v>
      </c>
      <c r="F130" s="4" t="str">
        <f>HYPERLINK("https://www.airitibooks.com/Detail/Detail?PublicationID=P20190718019", "https://www.airitibooks.com/Detail/Detail?PublicationID=P20190718019")</f>
        <v>https://www.airitibooks.com/Detail/Detail?PublicationID=P20190718019</v>
      </c>
    </row>
    <row r="131" spans="1:6" ht="54.95" customHeight="1" x14ac:dyDescent="0.25">
      <c r="A131" s="9" t="s">
        <v>441</v>
      </c>
      <c r="B131" s="6" t="s">
        <v>442</v>
      </c>
      <c r="C131" s="6" t="s">
        <v>251</v>
      </c>
      <c r="D131" s="6" t="s">
        <v>440</v>
      </c>
      <c r="E131" s="3" t="s">
        <v>177</v>
      </c>
      <c r="F131" s="4" t="str">
        <f>HYPERLINK("https://www.airitibooks.com/Detail/Detail?PublicationID=P20190718020", "https://www.airitibooks.com/Detail/Detail?PublicationID=P20190718020")</f>
        <v>https://www.airitibooks.com/Detail/Detail?PublicationID=P20190718020</v>
      </c>
    </row>
    <row r="132" spans="1:6" ht="33.950000000000003" customHeight="1" x14ac:dyDescent="0.25">
      <c r="A132" s="9" t="s">
        <v>443</v>
      </c>
      <c r="B132" s="6" t="s">
        <v>444</v>
      </c>
      <c r="C132" s="6" t="s">
        <v>89</v>
      </c>
      <c r="D132" s="6" t="s">
        <v>445</v>
      </c>
      <c r="E132" s="3" t="s">
        <v>177</v>
      </c>
      <c r="F132" s="4" t="str">
        <f>HYPERLINK("https://www.airitibooks.com/Detail/Detail?PublicationID=P20190718029", "https://www.airitibooks.com/Detail/Detail?PublicationID=P20190718029")</f>
        <v>https://www.airitibooks.com/Detail/Detail?PublicationID=P20190718029</v>
      </c>
    </row>
    <row r="133" spans="1:6" ht="36" customHeight="1" x14ac:dyDescent="0.25">
      <c r="A133" s="9" t="s">
        <v>446</v>
      </c>
      <c r="B133" s="6" t="s">
        <v>447</v>
      </c>
      <c r="C133" s="6" t="s">
        <v>89</v>
      </c>
      <c r="D133" s="6" t="s">
        <v>448</v>
      </c>
      <c r="E133" s="3" t="s">
        <v>177</v>
      </c>
      <c r="F133" s="4" t="str">
        <f>HYPERLINK("https://www.airitibooks.com/Detail/Detail?PublicationID=P20190718030", "https://www.airitibooks.com/Detail/Detail?PublicationID=P20190718030")</f>
        <v>https://www.airitibooks.com/Detail/Detail?PublicationID=P20190718030</v>
      </c>
    </row>
    <row r="134" spans="1:6" ht="52.5" customHeight="1" x14ac:dyDescent="0.25">
      <c r="A134" s="9" t="s">
        <v>449</v>
      </c>
      <c r="B134" s="6" t="s">
        <v>450</v>
      </c>
      <c r="C134" s="6" t="s">
        <v>89</v>
      </c>
      <c r="D134" s="6" t="s">
        <v>451</v>
      </c>
      <c r="E134" s="3" t="s">
        <v>177</v>
      </c>
      <c r="F134" s="4" t="str">
        <f>HYPERLINK("https://www.airitibooks.com/Detail/Detail?PublicationID=P20190718031", "https://www.airitibooks.com/Detail/Detail?PublicationID=P20190718031")</f>
        <v>https://www.airitibooks.com/Detail/Detail?PublicationID=P20190718031</v>
      </c>
    </row>
    <row r="135" spans="1:6" ht="52.5" customHeight="1" x14ac:dyDescent="0.25">
      <c r="A135" s="9" t="s">
        <v>452</v>
      </c>
      <c r="B135" s="6" t="s">
        <v>453</v>
      </c>
      <c r="C135" s="6" t="s">
        <v>89</v>
      </c>
      <c r="D135" s="6" t="s">
        <v>454</v>
      </c>
      <c r="E135" s="3" t="s">
        <v>177</v>
      </c>
      <c r="F135" s="4" t="str">
        <f>HYPERLINK("https://www.airitibooks.com/Detail/Detail?PublicationID=P20190718033", "https://www.airitibooks.com/Detail/Detail?PublicationID=P20190718033")</f>
        <v>https://www.airitibooks.com/Detail/Detail?PublicationID=P20190718033</v>
      </c>
    </row>
    <row r="136" spans="1:6" ht="49.5" customHeight="1" x14ac:dyDescent="0.25">
      <c r="A136" s="9" t="s">
        <v>455</v>
      </c>
      <c r="B136" s="6" t="s">
        <v>456</v>
      </c>
      <c r="C136" s="6" t="s">
        <v>89</v>
      </c>
      <c r="D136" s="6" t="s">
        <v>101</v>
      </c>
      <c r="E136" s="3" t="s">
        <v>177</v>
      </c>
      <c r="F136" s="4" t="str">
        <f>HYPERLINK("https://www.airitibooks.com/Detail/Detail?PublicationID=P20190718034", "https://www.airitibooks.com/Detail/Detail?PublicationID=P20190718034")</f>
        <v>https://www.airitibooks.com/Detail/Detail?PublicationID=P20190718034</v>
      </c>
    </row>
    <row r="137" spans="1:6" ht="51" customHeight="1" x14ac:dyDescent="0.25">
      <c r="A137" s="9" t="s">
        <v>457</v>
      </c>
      <c r="B137" s="6" t="s">
        <v>458</v>
      </c>
      <c r="C137" s="6" t="s">
        <v>89</v>
      </c>
      <c r="D137" s="6" t="s">
        <v>459</v>
      </c>
      <c r="E137" s="3" t="s">
        <v>177</v>
      </c>
      <c r="F137" s="4" t="str">
        <f>HYPERLINK("https://www.airitibooks.com/Detail/Detail?PublicationID=P20190718035", "https://www.airitibooks.com/Detail/Detail?PublicationID=P20190718035")</f>
        <v>https://www.airitibooks.com/Detail/Detail?PublicationID=P20190718035</v>
      </c>
    </row>
    <row r="138" spans="1:6" ht="35.1" customHeight="1" x14ac:dyDescent="0.25">
      <c r="A138" s="9" t="s">
        <v>460</v>
      </c>
      <c r="B138" s="6" t="s">
        <v>461</v>
      </c>
      <c r="C138" s="6" t="s">
        <v>462</v>
      </c>
      <c r="D138" s="6" t="s">
        <v>463</v>
      </c>
      <c r="E138" s="3" t="s">
        <v>177</v>
      </c>
      <c r="F138" s="4" t="str">
        <f>HYPERLINK("https://www.airitibooks.com/Detail/Detail?PublicationID=P20190718045", "https://www.airitibooks.com/Detail/Detail?PublicationID=P20190718045")</f>
        <v>https://www.airitibooks.com/Detail/Detail?PublicationID=P20190718045</v>
      </c>
    </row>
    <row r="139" spans="1:6" ht="21" customHeight="1" x14ac:dyDescent="0.25">
      <c r="A139" s="9" t="s">
        <v>464</v>
      </c>
      <c r="B139" s="6" t="s">
        <v>465</v>
      </c>
      <c r="C139" s="6" t="s">
        <v>275</v>
      </c>
      <c r="D139" s="6" t="s">
        <v>466</v>
      </c>
      <c r="E139" s="3" t="s">
        <v>177</v>
      </c>
      <c r="F139" s="4" t="str">
        <f>HYPERLINK("https://www.airitibooks.com/Detail/Detail?PublicationID=P20190718065", "https://www.airitibooks.com/Detail/Detail?PublicationID=P20190718065")</f>
        <v>https://www.airitibooks.com/Detail/Detail?PublicationID=P20190718065</v>
      </c>
    </row>
    <row r="140" spans="1:6" ht="35.1" customHeight="1" x14ac:dyDescent="0.25">
      <c r="A140" s="9" t="s">
        <v>467</v>
      </c>
      <c r="B140" s="6" t="s">
        <v>468</v>
      </c>
      <c r="C140" s="6" t="s">
        <v>93</v>
      </c>
      <c r="D140" s="6" t="s">
        <v>469</v>
      </c>
      <c r="E140" s="3" t="s">
        <v>177</v>
      </c>
      <c r="F140" s="4" t="str">
        <f>HYPERLINK("https://www.airitibooks.com/Detail/Detail?PublicationID=P20190816027", "https://www.airitibooks.com/Detail/Detail?PublicationID=P20190816027")</f>
        <v>https://www.airitibooks.com/Detail/Detail?PublicationID=P20190816027</v>
      </c>
    </row>
    <row r="141" spans="1:6" ht="21" customHeight="1" x14ac:dyDescent="0.25">
      <c r="A141" s="9" t="s">
        <v>470</v>
      </c>
      <c r="B141" s="6" t="s">
        <v>471</v>
      </c>
      <c r="C141" s="6" t="s">
        <v>366</v>
      </c>
      <c r="D141" s="6" t="s">
        <v>472</v>
      </c>
      <c r="E141" s="3" t="s">
        <v>59</v>
      </c>
      <c r="F141" s="4" t="str">
        <f>HYPERLINK("https://www.airitibooks.com/Detail/Detail?PublicationID=P20190816083", "https://www.airitibooks.com/Detail/Detail?PublicationID=P20190816083")</f>
        <v>https://www.airitibooks.com/Detail/Detail?PublicationID=P20190816083</v>
      </c>
    </row>
    <row r="142" spans="1:6" ht="21" customHeight="1" x14ac:dyDescent="0.25">
      <c r="A142" s="9" t="s">
        <v>473</v>
      </c>
      <c r="B142" s="6" t="s">
        <v>474</v>
      </c>
      <c r="C142" s="6" t="s">
        <v>366</v>
      </c>
      <c r="D142" s="6" t="s">
        <v>472</v>
      </c>
      <c r="E142" s="3" t="s">
        <v>59</v>
      </c>
      <c r="F142" s="4" t="str">
        <f>HYPERLINK("https://www.airitibooks.com/Detail/Detail?PublicationID=P20190816084", "https://www.airitibooks.com/Detail/Detail?PublicationID=P20190816084")</f>
        <v>https://www.airitibooks.com/Detail/Detail?PublicationID=P20190816084</v>
      </c>
    </row>
    <row r="143" spans="1:6" ht="21" customHeight="1" x14ac:dyDescent="0.25">
      <c r="A143" s="9" t="s">
        <v>475</v>
      </c>
      <c r="B143" s="6" t="s">
        <v>476</v>
      </c>
      <c r="C143" s="6" t="s">
        <v>366</v>
      </c>
      <c r="D143" s="6" t="s">
        <v>472</v>
      </c>
      <c r="E143" s="3" t="s">
        <v>59</v>
      </c>
      <c r="F143" s="4" t="str">
        <f>HYPERLINK("https://www.airitibooks.com/Detail/Detail?PublicationID=P20190816085", "https://www.airitibooks.com/Detail/Detail?PublicationID=P20190816085")</f>
        <v>https://www.airitibooks.com/Detail/Detail?PublicationID=P20190816085</v>
      </c>
    </row>
    <row r="144" spans="1:6" ht="35.450000000000003" customHeight="1" x14ac:dyDescent="0.25">
      <c r="A144" s="9" t="s">
        <v>477</v>
      </c>
      <c r="B144" s="6" t="s">
        <v>478</v>
      </c>
      <c r="C144" s="6" t="s">
        <v>320</v>
      </c>
      <c r="D144" s="6" t="s">
        <v>479</v>
      </c>
      <c r="E144" s="3" t="s">
        <v>177</v>
      </c>
      <c r="F144" s="4" t="str">
        <f>HYPERLINK("https://www.airitibooks.com/Detail/Detail?PublicationID=P20190816087", "https://www.airitibooks.com/Detail/Detail?PublicationID=P20190816087")</f>
        <v>https://www.airitibooks.com/Detail/Detail?PublicationID=P20190816087</v>
      </c>
    </row>
    <row r="145" spans="1:6" ht="34.5" customHeight="1" x14ac:dyDescent="0.25">
      <c r="A145" s="9" t="s">
        <v>480</v>
      </c>
      <c r="B145" s="6" t="s">
        <v>481</v>
      </c>
      <c r="C145" s="6" t="s">
        <v>57</v>
      </c>
      <c r="D145" s="6" t="s">
        <v>482</v>
      </c>
      <c r="E145" s="3" t="s">
        <v>177</v>
      </c>
      <c r="F145" s="4" t="str">
        <f>HYPERLINK("https://www.airitibooks.com/Detail/Detail?PublicationID=P20190816100", "https://www.airitibooks.com/Detail/Detail?PublicationID=P20190816100")</f>
        <v>https://www.airitibooks.com/Detail/Detail?PublicationID=P20190816100</v>
      </c>
    </row>
    <row r="146" spans="1:6" ht="35.450000000000003" customHeight="1" x14ac:dyDescent="0.25">
      <c r="A146" s="9" t="s">
        <v>483</v>
      </c>
      <c r="B146" s="6" t="s">
        <v>484</v>
      </c>
      <c r="C146" s="6" t="s">
        <v>330</v>
      </c>
      <c r="D146" s="6" t="s">
        <v>485</v>
      </c>
      <c r="E146" s="3" t="s">
        <v>59</v>
      </c>
      <c r="F146" s="4" t="str">
        <f>HYPERLINK("https://www.airitibooks.com/Detail/Detail?PublicationID=P20190816171", "https://www.airitibooks.com/Detail/Detail?PublicationID=P20190816171")</f>
        <v>https://www.airitibooks.com/Detail/Detail?PublicationID=P20190816171</v>
      </c>
    </row>
    <row r="147" spans="1:6" ht="54" customHeight="1" x14ac:dyDescent="0.25">
      <c r="A147" s="9" t="s">
        <v>486</v>
      </c>
      <c r="B147" s="6" t="s">
        <v>487</v>
      </c>
      <c r="C147" s="6" t="s">
        <v>330</v>
      </c>
      <c r="D147" s="6" t="s">
        <v>488</v>
      </c>
      <c r="E147" s="3" t="s">
        <v>59</v>
      </c>
      <c r="F147" s="4" t="str">
        <f>HYPERLINK("https://www.airitibooks.com/Detail/Detail?PublicationID=P20190816172", "https://www.airitibooks.com/Detail/Detail?PublicationID=P20190816172")</f>
        <v>https://www.airitibooks.com/Detail/Detail?PublicationID=P20190816172</v>
      </c>
    </row>
    <row r="148" spans="1:6" ht="21" customHeight="1" x14ac:dyDescent="0.25">
      <c r="A148" s="9" t="s">
        <v>489</v>
      </c>
      <c r="B148" s="6" t="s">
        <v>490</v>
      </c>
      <c r="C148" s="6" t="s">
        <v>397</v>
      </c>
      <c r="D148" s="6" t="s">
        <v>491</v>
      </c>
      <c r="E148" s="3" t="s">
        <v>59</v>
      </c>
      <c r="F148" s="4" t="str">
        <f>HYPERLINK("https://www.airitibooks.com/Detail/Detail?PublicationID=P20190816173", "https://www.airitibooks.com/Detail/Detail?PublicationID=P20190816173")</f>
        <v>https://www.airitibooks.com/Detail/Detail?PublicationID=P20190816173</v>
      </c>
    </row>
    <row r="149" spans="1:6" ht="21" customHeight="1" x14ac:dyDescent="0.25">
      <c r="A149" s="9" t="s">
        <v>492</v>
      </c>
      <c r="B149" s="6" t="s">
        <v>493</v>
      </c>
      <c r="C149" s="6" t="s">
        <v>397</v>
      </c>
      <c r="D149" s="6" t="s">
        <v>401</v>
      </c>
      <c r="E149" s="3" t="s">
        <v>59</v>
      </c>
      <c r="F149" s="4" t="str">
        <f>HYPERLINK("https://www.airitibooks.com/Detail/Detail?PublicationID=P20190816176", "https://www.airitibooks.com/Detail/Detail?PublicationID=P20190816176")</f>
        <v>https://www.airitibooks.com/Detail/Detail?PublicationID=P20190816176</v>
      </c>
    </row>
    <row r="150" spans="1:6" ht="37.5" customHeight="1" x14ac:dyDescent="0.25">
      <c r="A150" s="9" t="s">
        <v>494</v>
      </c>
      <c r="B150" s="6" t="s">
        <v>495</v>
      </c>
      <c r="C150" s="6" t="s">
        <v>330</v>
      </c>
      <c r="D150" s="6" t="s">
        <v>488</v>
      </c>
      <c r="E150" s="3" t="s">
        <v>59</v>
      </c>
      <c r="F150" s="4" t="str">
        <f>HYPERLINK("https://www.airitibooks.com/Detail/Detail?PublicationID=P20190816178", "https://www.airitibooks.com/Detail/Detail?PublicationID=P20190816178")</f>
        <v>https://www.airitibooks.com/Detail/Detail?PublicationID=P20190816178</v>
      </c>
    </row>
    <row r="151" spans="1:6" ht="36" customHeight="1" x14ac:dyDescent="0.25">
      <c r="A151" s="9" t="s">
        <v>496</v>
      </c>
      <c r="B151" s="6" t="s">
        <v>497</v>
      </c>
      <c r="C151" s="6" t="s">
        <v>330</v>
      </c>
      <c r="D151" s="6" t="s">
        <v>485</v>
      </c>
      <c r="E151" s="3" t="s">
        <v>59</v>
      </c>
      <c r="F151" s="4" t="str">
        <f>HYPERLINK("https://www.airitibooks.com/Detail/Detail?PublicationID=P20190816179", "https://www.airitibooks.com/Detail/Detail?PublicationID=P20190816179")</f>
        <v>https://www.airitibooks.com/Detail/Detail?PublicationID=P20190816179</v>
      </c>
    </row>
    <row r="152" spans="1:6" ht="33.6" customHeight="1" x14ac:dyDescent="0.25">
      <c r="A152" s="9" t="s">
        <v>498</v>
      </c>
      <c r="B152" s="6" t="s">
        <v>499</v>
      </c>
      <c r="C152" s="6" t="s">
        <v>330</v>
      </c>
      <c r="D152" s="6" t="s">
        <v>485</v>
      </c>
      <c r="E152" s="3" t="s">
        <v>59</v>
      </c>
      <c r="F152" s="4" t="str">
        <f>HYPERLINK("https://www.airitibooks.com/Detail/Detail?PublicationID=P20190816180", "https://www.airitibooks.com/Detail/Detail?PublicationID=P20190816180")</f>
        <v>https://www.airitibooks.com/Detail/Detail?PublicationID=P20190816180</v>
      </c>
    </row>
    <row r="153" spans="1:6" ht="33.950000000000003" customHeight="1" x14ac:dyDescent="0.25">
      <c r="A153" s="9" t="s">
        <v>500</v>
      </c>
      <c r="B153" s="6" t="s">
        <v>501</v>
      </c>
      <c r="C153" s="6" t="s">
        <v>330</v>
      </c>
      <c r="D153" s="6" t="s">
        <v>485</v>
      </c>
      <c r="E153" s="3" t="s">
        <v>59</v>
      </c>
      <c r="F153" s="4" t="str">
        <f>HYPERLINK("https://www.airitibooks.com/Detail/Detail?PublicationID=P20190816181", "https://www.airitibooks.com/Detail/Detail?PublicationID=P20190816181")</f>
        <v>https://www.airitibooks.com/Detail/Detail?PublicationID=P20190816181</v>
      </c>
    </row>
    <row r="154" spans="1:6" ht="34.5" customHeight="1" x14ac:dyDescent="0.25">
      <c r="A154" s="9" t="s">
        <v>502</v>
      </c>
      <c r="B154" s="6" t="s">
        <v>503</v>
      </c>
      <c r="C154" s="6" t="s">
        <v>330</v>
      </c>
      <c r="D154" s="6" t="s">
        <v>485</v>
      </c>
      <c r="E154" s="3" t="s">
        <v>59</v>
      </c>
      <c r="F154" s="4" t="str">
        <f>HYPERLINK("https://www.airitibooks.com/Detail/Detail?PublicationID=P20190816182", "https://www.airitibooks.com/Detail/Detail?PublicationID=P20190816182")</f>
        <v>https://www.airitibooks.com/Detail/Detail?PublicationID=P20190816182</v>
      </c>
    </row>
    <row r="155" spans="1:6" ht="33.950000000000003" customHeight="1" x14ac:dyDescent="0.25">
      <c r="A155" s="9" t="s">
        <v>504</v>
      </c>
      <c r="B155" s="6" t="s">
        <v>505</v>
      </c>
      <c r="C155" s="6" t="s">
        <v>330</v>
      </c>
      <c r="D155" s="6" t="s">
        <v>506</v>
      </c>
      <c r="E155" s="3" t="s">
        <v>59</v>
      </c>
      <c r="F155" s="4" t="str">
        <f>HYPERLINK("https://www.airitibooks.com/Detail/Detail?PublicationID=P20190816183", "https://www.airitibooks.com/Detail/Detail?PublicationID=P20190816183")</f>
        <v>https://www.airitibooks.com/Detail/Detail?PublicationID=P20190816183</v>
      </c>
    </row>
    <row r="156" spans="1:6" ht="38.450000000000003" customHeight="1" x14ac:dyDescent="0.25">
      <c r="A156" s="9" t="s">
        <v>507</v>
      </c>
      <c r="B156" s="6" t="s">
        <v>508</v>
      </c>
      <c r="C156" s="6" t="s">
        <v>330</v>
      </c>
      <c r="D156" s="6" t="s">
        <v>509</v>
      </c>
      <c r="E156" s="3" t="s">
        <v>59</v>
      </c>
      <c r="F156" s="4" t="str">
        <f>HYPERLINK("https://www.airitibooks.com/Detail/Detail?PublicationID=P20190816185", "https://www.airitibooks.com/Detail/Detail?PublicationID=P20190816185")</f>
        <v>https://www.airitibooks.com/Detail/Detail?PublicationID=P20190816185</v>
      </c>
    </row>
    <row r="157" spans="1:6" ht="35.450000000000003" customHeight="1" x14ac:dyDescent="0.25">
      <c r="A157" s="9" t="s">
        <v>510</v>
      </c>
      <c r="B157" s="6" t="s">
        <v>511</v>
      </c>
      <c r="C157" s="6" t="s">
        <v>330</v>
      </c>
      <c r="D157" s="6" t="s">
        <v>398</v>
      </c>
      <c r="E157" s="3" t="s">
        <v>59</v>
      </c>
      <c r="F157" s="4" t="str">
        <f>HYPERLINK("https://www.airitibooks.com/Detail/Detail?PublicationID=P20190816186", "https://www.airitibooks.com/Detail/Detail?PublicationID=P20190816186")</f>
        <v>https://www.airitibooks.com/Detail/Detail?PublicationID=P20190816186</v>
      </c>
    </row>
    <row r="158" spans="1:6" ht="21" customHeight="1" x14ac:dyDescent="0.25">
      <c r="A158" s="9" t="s">
        <v>512</v>
      </c>
      <c r="B158" s="6" t="s">
        <v>513</v>
      </c>
      <c r="C158" s="6" t="s">
        <v>330</v>
      </c>
      <c r="D158" s="6" t="s">
        <v>485</v>
      </c>
      <c r="E158" s="3" t="s">
        <v>59</v>
      </c>
      <c r="F158" s="4" t="str">
        <f>HYPERLINK("https://www.airitibooks.com/Detail/Detail?PublicationID=P20190816187", "https://www.airitibooks.com/Detail/Detail?PublicationID=P20190816187")</f>
        <v>https://www.airitibooks.com/Detail/Detail?PublicationID=P20190816187</v>
      </c>
    </row>
    <row r="159" spans="1:6" ht="36.6" customHeight="1" x14ac:dyDescent="0.25">
      <c r="A159" s="9" t="s">
        <v>514</v>
      </c>
      <c r="B159" s="6" t="s">
        <v>515</v>
      </c>
      <c r="C159" s="6" t="s">
        <v>275</v>
      </c>
      <c r="D159" s="6" t="s">
        <v>346</v>
      </c>
      <c r="E159" s="3" t="s">
        <v>177</v>
      </c>
      <c r="F159" s="4" t="str">
        <f>HYPERLINK("https://www.airitibooks.com/Detail/Detail?PublicationID=P20190816204", "https://www.airitibooks.com/Detail/Detail?PublicationID=P20190816204")</f>
        <v>https://www.airitibooks.com/Detail/Detail?PublicationID=P20190816204</v>
      </c>
    </row>
    <row r="160" spans="1:6" ht="36.6" customHeight="1" x14ac:dyDescent="0.25">
      <c r="A160" s="9" t="s">
        <v>516</v>
      </c>
      <c r="B160" s="6" t="s">
        <v>517</v>
      </c>
      <c r="C160" s="6" t="s">
        <v>275</v>
      </c>
      <c r="D160" s="6" t="s">
        <v>518</v>
      </c>
      <c r="E160" s="3" t="s">
        <v>177</v>
      </c>
      <c r="F160" s="4" t="str">
        <f>HYPERLINK("https://www.airitibooks.com/Detail/Detail?PublicationID=P20190816208", "https://www.airitibooks.com/Detail/Detail?PublicationID=P20190816208")</f>
        <v>https://www.airitibooks.com/Detail/Detail?PublicationID=P20190816208</v>
      </c>
    </row>
    <row r="161" spans="1:6" ht="36.950000000000003" customHeight="1" x14ac:dyDescent="0.25">
      <c r="A161" s="9" t="s">
        <v>519</v>
      </c>
      <c r="B161" s="6" t="s">
        <v>520</v>
      </c>
      <c r="C161" s="6" t="s">
        <v>89</v>
      </c>
      <c r="D161" s="6" t="s">
        <v>521</v>
      </c>
      <c r="E161" s="3" t="s">
        <v>177</v>
      </c>
      <c r="F161" s="4" t="str">
        <f>HYPERLINK("https://www.airitibooks.com/Detail/Detail?PublicationID=P20190823006", "https://www.airitibooks.com/Detail/Detail?PublicationID=P20190823006")</f>
        <v>https://www.airitibooks.com/Detail/Detail?PublicationID=P20190823006</v>
      </c>
    </row>
    <row r="162" spans="1:6" ht="33.6" customHeight="1" x14ac:dyDescent="0.25">
      <c r="A162" s="9" t="s">
        <v>522</v>
      </c>
      <c r="B162" s="6" t="s">
        <v>523</v>
      </c>
      <c r="C162" s="6" t="s">
        <v>89</v>
      </c>
      <c r="D162" s="6" t="s">
        <v>521</v>
      </c>
      <c r="E162" s="3" t="s">
        <v>177</v>
      </c>
      <c r="F162" s="4" t="str">
        <f>HYPERLINK("https://www.airitibooks.com/Detail/Detail?PublicationID=P20190823007", "https://www.airitibooks.com/Detail/Detail?PublicationID=P20190823007")</f>
        <v>https://www.airitibooks.com/Detail/Detail?PublicationID=P20190823007</v>
      </c>
    </row>
    <row r="163" spans="1:6" ht="52.5" customHeight="1" x14ac:dyDescent="0.25">
      <c r="A163" s="9" t="s">
        <v>524</v>
      </c>
      <c r="B163" s="6" t="s">
        <v>525</v>
      </c>
      <c r="C163" s="6" t="s">
        <v>89</v>
      </c>
      <c r="D163" s="6" t="s">
        <v>526</v>
      </c>
      <c r="E163" s="3" t="s">
        <v>177</v>
      </c>
      <c r="F163" s="4" t="str">
        <f>HYPERLINK("https://www.airitibooks.com/Detail/Detail?PublicationID=P20190823008", "https://www.airitibooks.com/Detail/Detail?PublicationID=P20190823008")</f>
        <v>https://www.airitibooks.com/Detail/Detail?PublicationID=P20190823008</v>
      </c>
    </row>
    <row r="164" spans="1:6" ht="37.5" customHeight="1" x14ac:dyDescent="0.25">
      <c r="A164" s="9" t="s">
        <v>527</v>
      </c>
      <c r="B164" s="6" t="s">
        <v>528</v>
      </c>
      <c r="C164" s="6" t="s">
        <v>89</v>
      </c>
      <c r="D164" s="6" t="s">
        <v>529</v>
      </c>
      <c r="E164" s="3" t="s">
        <v>59</v>
      </c>
      <c r="F164" s="4" t="str">
        <f>HYPERLINK("https://www.airitibooks.com/Detail/Detail?PublicationID=P20190823012", "https://www.airitibooks.com/Detail/Detail?PublicationID=P20190823012")</f>
        <v>https://www.airitibooks.com/Detail/Detail?PublicationID=P20190823012</v>
      </c>
    </row>
    <row r="165" spans="1:6" ht="34.5" customHeight="1" x14ac:dyDescent="0.25">
      <c r="A165" s="9" t="s">
        <v>530</v>
      </c>
      <c r="B165" s="6" t="s">
        <v>531</v>
      </c>
      <c r="C165" s="6" t="s">
        <v>89</v>
      </c>
      <c r="D165" s="6" t="s">
        <v>529</v>
      </c>
      <c r="E165" s="3" t="s">
        <v>59</v>
      </c>
      <c r="F165" s="4" t="str">
        <f>HYPERLINK("https://www.airitibooks.com/Detail/Detail?PublicationID=P20190823013", "https://www.airitibooks.com/Detail/Detail?PublicationID=P20190823013")</f>
        <v>https://www.airitibooks.com/Detail/Detail?PublicationID=P20190823013</v>
      </c>
    </row>
    <row r="166" spans="1:6" ht="33" customHeight="1" x14ac:dyDescent="0.25">
      <c r="A166" s="9" t="s">
        <v>532</v>
      </c>
      <c r="B166" s="6" t="s">
        <v>533</v>
      </c>
      <c r="C166" s="6" t="s">
        <v>330</v>
      </c>
      <c r="D166" s="6" t="s">
        <v>509</v>
      </c>
      <c r="E166" s="3" t="s">
        <v>59</v>
      </c>
      <c r="F166" s="4" t="str">
        <f>HYPERLINK("https://www.airitibooks.com/Detail/Detail?PublicationID=P20190823040", "https://www.airitibooks.com/Detail/Detail?PublicationID=P20190823040")</f>
        <v>https://www.airitibooks.com/Detail/Detail?PublicationID=P20190823040</v>
      </c>
    </row>
    <row r="167" spans="1:6" ht="37.5" customHeight="1" x14ac:dyDescent="0.25">
      <c r="A167" s="9" t="s">
        <v>534</v>
      </c>
      <c r="B167" s="6" t="s">
        <v>535</v>
      </c>
      <c r="C167" s="6" t="s">
        <v>536</v>
      </c>
      <c r="D167" s="6" t="s">
        <v>537</v>
      </c>
      <c r="E167" s="3" t="s">
        <v>177</v>
      </c>
      <c r="F167" s="4" t="str">
        <f>HYPERLINK("https://www.airitibooks.com/Detail/Detail?PublicationID=P20190823042", "https://www.airitibooks.com/Detail/Detail?PublicationID=P20190823042")</f>
        <v>https://www.airitibooks.com/Detail/Detail?PublicationID=P20190823042</v>
      </c>
    </row>
    <row r="168" spans="1:6" ht="51" customHeight="1" x14ac:dyDescent="0.25">
      <c r="A168" s="9" t="s">
        <v>538</v>
      </c>
      <c r="B168" s="6" t="s">
        <v>539</v>
      </c>
      <c r="C168" s="6" t="s">
        <v>251</v>
      </c>
      <c r="D168" s="6" t="s">
        <v>540</v>
      </c>
      <c r="E168" s="3" t="s">
        <v>177</v>
      </c>
      <c r="F168" s="4" t="str">
        <f>HYPERLINK("https://www.airitibooks.com/Detail/Detail?PublicationID=P20190905009", "https://www.airitibooks.com/Detail/Detail?PublicationID=P20190905009")</f>
        <v>https://www.airitibooks.com/Detail/Detail?PublicationID=P20190905009</v>
      </c>
    </row>
    <row r="169" spans="1:6" ht="21" customHeight="1" x14ac:dyDescent="0.25">
      <c r="A169" s="9" t="s">
        <v>541</v>
      </c>
      <c r="B169" s="6" t="s">
        <v>542</v>
      </c>
      <c r="C169" s="6" t="s">
        <v>69</v>
      </c>
      <c r="D169" s="6" t="s">
        <v>543</v>
      </c>
      <c r="E169" s="3" t="s">
        <v>177</v>
      </c>
      <c r="F169" s="4" t="str">
        <f>HYPERLINK("https://www.airitibooks.com/Detail/Detail?PublicationID=P20190905064", "https://www.airitibooks.com/Detail/Detail?PublicationID=P20190905064")</f>
        <v>https://www.airitibooks.com/Detail/Detail?PublicationID=P20190905064</v>
      </c>
    </row>
    <row r="170" spans="1:6" ht="33" customHeight="1" x14ac:dyDescent="0.25">
      <c r="A170" s="9" t="s">
        <v>544</v>
      </c>
      <c r="B170" s="6" t="s">
        <v>545</v>
      </c>
      <c r="C170" s="6" t="s">
        <v>275</v>
      </c>
      <c r="D170" s="6" t="s">
        <v>276</v>
      </c>
      <c r="E170" s="3" t="s">
        <v>177</v>
      </c>
      <c r="F170" s="4" t="str">
        <f>HYPERLINK("https://www.airitibooks.com/Detail/Detail?PublicationID=P20190905086", "https://www.airitibooks.com/Detail/Detail?PublicationID=P20190905086")</f>
        <v>https://www.airitibooks.com/Detail/Detail?PublicationID=P20190905086</v>
      </c>
    </row>
    <row r="171" spans="1:6" ht="38.1" customHeight="1" x14ac:dyDescent="0.25">
      <c r="A171" s="9" t="s">
        <v>546</v>
      </c>
      <c r="B171" s="6" t="s">
        <v>547</v>
      </c>
      <c r="C171" s="6" t="s">
        <v>275</v>
      </c>
      <c r="D171" s="6" t="s">
        <v>346</v>
      </c>
      <c r="E171" s="3" t="s">
        <v>177</v>
      </c>
      <c r="F171" s="4" t="str">
        <f>HYPERLINK("https://www.airitibooks.com/Detail/Detail?PublicationID=P20190905087", "https://www.airitibooks.com/Detail/Detail?PublicationID=P20190905087")</f>
        <v>https://www.airitibooks.com/Detail/Detail?PublicationID=P20190905087</v>
      </c>
    </row>
    <row r="172" spans="1:6" ht="35.450000000000003" customHeight="1" x14ac:dyDescent="0.25">
      <c r="A172" s="9" t="s">
        <v>548</v>
      </c>
      <c r="B172" s="6" t="s">
        <v>549</v>
      </c>
      <c r="C172" s="6" t="s">
        <v>275</v>
      </c>
      <c r="D172" s="6" t="s">
        <v>550</v>
      </c>
      <c r="E172" s="3" t="s">
        <v>177</v>
      </c>
      <c r="F172" s="4" t="str">
        <f>HYPERLINK("https://www.airitibooks.com/Detail/Detail?PublicationID=P20190905089", "https://www.airitibooks.com/Detail/Detail?PublicationID=P20190905089")</f>
        <v>https://www.airitibooks.com/Detail/Detail?PublicationID=P20190905089</v>
      </c>
    </row>
    <row r="173" spans="1:6" ht="21" customHeight="1" x14ac:dyDescent="0.25">
      <c r="A173" s="9" t="s">
        <v>551</v>
      </c>
      <c r="B173" s="6" t="s">
        <v>552</v>
      </c>
      <c r="C173" s="6" t="s">
        <v>271</v>
      </c>
      <c r="D173" s="6" t="s">
        <v>553</v>
      </c>
      <c r="E173" s="3" t="s">
        <v>177</v>
      </c>
      <c r="F173" s="4" t="str">
        <f>HYPERLINK("https://www.airitibooks.com/Detail/Detail?PublicationID=P20190911154", "https://www.airitibooks.com/Detail/Detail?PublicationID=P20190911154")</f>
        <v>https://www.airitibooks.com/Detail/Detail?PublicationID=P20190911154</v>
      </c>
    </row>
    <row r="174" spans="1:6" ht="36" customHeight="1" x14ac:dyDescent="0.25">
      <c r="A174" s="9" t="s">
        <v>554</v>
      </c>
      <c r="B174" s="6" t="s">
        <v>555</v>
      </c>
      <c r="C174" s="6" t="s">
        <v>271</v>
      </c>
      <c r="D174" s="6" t="s">
        <v>556</v>
      </c>
      <c r="E174" s="3" t="s">
        <v>177</v>
      </c>
      <c r="F174" s="4" t="str">
        <f>HYPERLINK("https://www.airitibooks.com/Detail/Detail?PublicationID=P20190911162", "https://www.airitibooks.com/Detail/Detail?PublicationID=P20190911162")</f>
        <v>https://www.airitibooks.com/Detail/Detail?PublicationID=P20190911162</v>
      </c>
    </row>
    <row r="175" spans="1:6" ht="33.6" customHeight="1" x14ac:dyDescent="0.25">
      <c r="A175" s="9" t="s">
        <v>557</v>
      </c>
      <c r="B175" s="6" t="s">
        <v>558</v>
      </c>
      <c r="C175" s="6" t="s">
        <v>353</v>
      </c>
      <c r="D175" s="6" t="s">
        <v>559</v>
      </c>
      <c r="E175" s="3" t="s">
        <v>59</v>
      </c>
      <c r="F175" s="4" t="str">
        <f>HYPERLINK("https://www.airitibooks.com/Detail/Detail?PublicationID=P20190920002", "https://www.airitibooks.com/Detail/Detail?PublicationID=P20190920002")</f>
        <v>https://www.airitibooks.com/Detail/Detail?PublicationID=P20190920002</v>
      </c>
    </row>
    <row r="176" spans="1:6" ht="35.450000000000003" customHeight="1" x14ac:dyDescent="0.25">
      <c r="A176" s="9" t="s">
        <v>560</v>
      </c>
      <c r="B176" s="6" t="s">
        <v>561</v>
      </c>
      <c r="C176" s="6" t="s">
        <v>97</v>
      </c>
      <c r="D176" s="6" t="s">
        <v>562</v>
      </c>
      <c r="E176" s="3" t="s">
        <v>177</v>
      </c>
      <c r="F176" s="4" t="str">
        <f>HYPERLINK("https://www.airitibooks.com/Detail/Detail?PublicationID=P20190920061", "https://www.airitibooks.com/Detail/Detail?PublicationID=P20190920061")</f>
        <v>https://www.airitibooks.com/Detail/Detail?PublicationID=P20190920061</v>
      </c>
    </row>
    <row r="177" spans="1:6" ht="21" customHeight="1" x14ac:dyDescent="0.25">
      <c r="A177" s="9" t="s">
        <v>563</v>
      </c>
      <c r="B177" s="6" t="s">
        <v>564</v>
      </c>
      <c r="C177" s="6" t="s">
        <v>565</v>
      </c>
      <c r="D177" s="6" t="s">
        <v>566</v>
      </c>
      <c r="E177" s="3" t="s">
        <v>177</v>
      </c>
      <c r="F177" s="4" t="str">
        <f>HYPERLINK("https://www.airitibooks.com/Detail/Detail?PublicationID=P20190920083", "https://www.airitibooks.com/Detail/Detail?PublicationID=P20190920083")</f>
        <v>https://www.airitibooks.com/Detail/Detail?PublicationID=P20190920083</v>
      </c>
    </row>
    <row r="178" spans="1:6" ht="21" customHeight="1" x14ac:dyDescent="0.25">
      <c r="A178" s="9" t="s">
        <v>567</v>
      </c>
      <c r="B178" s="6" t="s">
        <v>568</v>
      </c>
      <c r="C178" s="6" t="s">
        <v>565</v>
      </c>
      <c r="D178" s="6" t="s">
        <v>569</v>
      </c>
      <c r="E178" s="3" t="s">
        <v>177</v>
      </c>
      <c r="F178" s="4" t="str">
        <f>HYPERLINK("https://www.airitibooks.com/Detail/Detail?PublicationID=P20190920084", "https://www.airitibooks.com/Detail/Detail?PublicationID=P20190920084")</f>
        <v>https://www.airitibooks.com/Detail/Detail?PublicationID=P20190920084</v>
      </c>
    </row>
    <row r="179" spans="1:6" ht="21" customHeight="1" x14ac:dyDescent="0.25">
      <c r="A179" s="9" t="s">
        <v>570</v>
      </c>
      <c r="B179" s="6" t="s">
        <v>571</v>
      </c>
      <c r="C179" s="6" t="s">
        <v>565</v>
      </c>
      <c r="D179" s="6" t="s">
        <v>569</v>
      </c>
      <c r="E179" s="3" t="s">
        <v>177</v>
      </c>
      <c r="F179" s="4" t="str">
        <f>HYPERLINK("https://www.airitibooks.com/Detail/Detail?PublicationID=P20190920085", "https://www.airitibooks.com/Detail/Detail?PublicationID=P20190920085")</f>
        <v>https://www.airitibooks.com/Detail/Detail?PublicationID=P20190920085</v>
      </c>
    </row>
    <row r="180" spans="1:6" ht="33.950000000000003" customHeight="1" x14ac:dyDescent="0.25">
      <c r="A180" s="9" t="s">
        <v>572</v>
      </c>
      <c r="B180" s="6" t="s">
        <v>573</v>
      </c>
      <c r="C180" s="6" t="s">
        <v>150</v>
      </c>
      <c r="D180" s="6" t="s">
        <v>574</v>
      </c>
      <c r="E180" s="3" t="s">
        <v>177</v>
      </c>
      <c r="F180" s="4" t="str">
        <f>HYPERLINK("https://www.airitibooks.com/Detail/Detail?PublicationID=P20190920095", "https://www.airitibooks.com/Detail/Detail?PublicationID=P20190920095")</f>
        <v>https://www.airitibooks.com/Detail/Detail?PublicationID=P20190920095</v>
      </c>
    </row>
    <row r="181" spans="1:6" ht="21" customHeight="1" x14ac:dyDescent="0.25">
      <c r="A181" s="9" t="s">
        <v>575</v>
      </c>
      <c r="B181" s="6" t="s">
        <v>576</v>
      </c>
      <c r="C181" s="6" t="s">
        <v>373</v>
      </c>
      <c r="D181" s="6" t="s">
        <v>577</v>
      </c>
      <c r="E181" s="3" t="s">
        <v>177</v>
      </c>
      <c r="F181" s="4" t="str">
        <f>HYPERLINK("https://www.airitibooks.com/Detail/Detail?PublicationID=P20190920099", "https://www.airitibooks.com/Detail/Detail?PublicationID=P20190920099")</f>
        <v>https://www.airitibooks.com/Detail/Detail?PublicationID=P20190920099</v>
      </c>
    </row>
    <row r="182" spans="1:6" ht="21" customHeight="1" x14ac:dyDescent="0.25">
      <c r="A182" s="9" t="s">
        <v>578</v>
      </c>
      <c r="B182" s="6" t="s">
        <v>579</v>
      </c>
      <c r="C182" s="6" t="s">
        <v>373</v>
      </c>
      <c r="D182" s="6" t="s">
        <v>580</v>
      </c>
      <c r="E182" s="3" t="s">
        <v>177</v>
      </c>
      <c r="F182" s="4" t="str">
        <f>HYPERLINK("https://www.airitibooks.com/Detail/Detail?PublicationID=P20190920101", "https://www.airitibooks.com/Detail/Detail?PublicationID=P20190920101")</f>
        <v>https://www.airitibooks.com/Detail/Detail?PublicationID=P20190920101</v>
      </c>
    </row>
    <row r="183" spans="1:6" ht="21" customHeight="1" x14ac:dyDescent="0.25">
      <c r="A183" s="9" t="s">
        <v>581</v>
      </c>
      <c r="B183" s="6" t="s">
        <v>582</v>
      </c>
      <c r="C183" s="6" t="s">
        <v>373</v>
      </c>
      <c r="D183" s="6" t="s">
        <v>583</v>
      </c>
      <c r="E183" s="3" t="s">
        <v>177</v>
      </c>
      <c r="F183" s="4" t="str">
        <f>HYPERLINK("https://www.airitibooks.com/Detail/Detail?PublicationID=P20190920105", "https://www.airitibooks.com/Detail/Detail?PublicationID=P20190920105")</f>
        <v>https://www.airitibooks.com/Detail/Detail?PublicationID=P20190920105</v>
      </c>
    </row>
    <row r="184" spans="1:6" ht="21" customHeight="1" x14ac:dyDescent="0.25">
      <c r="A184" s="9" t="s">
        <v>584</v>
      </c>
      <c r="B184" s="6" t="s">
        <v>585</v>
      </c>
      <c r="C184" s="6" t="s">
        <v>366</v>
      </c>
      <c r="D184" s="6" t="s">
        <v>472</v>
      </c>
      <c r="E184" s="3" t="s">
        <v>177</v>
      </c>
      <c r="F184" s="4" t="str">
        <f>HYPERLINK("https://www.airitibooks.com/Detail/Detail?PublicationID=P20190920107", "https://www.airitibooks.com/Detail/Detail?PublicationID=P20190920107")</f>
        <v>https://www.airitibooks.com/Detail/Detail?PublicationID=P20190920107</v>
      </c>
    </row>
    <row r="185" spans="1:6" ht="21" customHeight="1" x14ac:dyDescent="0.25">
      <c r="A185" s="9" t="s">
        <v>586</v>
      </c>
      <c r="B185" s="6" t="s">
        <v>587</v>
      </c>
      <c r="C185" s="6" t="s">
        <v>156</v>
      </c>
      <c r="D185" s="6" t="s">
        <v>588</v>
      </c>
      <c r="E185" s="3" t="s">
        <v>177</v>
      </c>
      <c r="F185" s="4" t="str">
        <f>HYPERLINK("https://www.airitibooks.com/Detail/Detail?PublicationID=P20190920111", "https://www.airitibooks.com/Detail/Detail?PublicationID=P20190920111")</f>
        <v>https://www.airitibooks.com/Detail/Detail?PublicationID=P20190920111</v>
      </c>
    </row>
    <row r="186" spans="1:6" ht="21" customHeight="1" x14ac:dyDescent="0.25">
      <c r="A186" s="9" t="s">
        <v>589</v>
      </c>
      <c r="B186" s="6" t="s">
        <v>590</v>
      </c>
      <c r="C186" s="6" t="s">
        <v>366</v>
      </c>
      <c r="D186" s="6" t="s">
        <v>591</v>
      </c>
      <c r="E186" s="3" t="s">
        <v>177</v>
      </c>
      <c r="F186" s="4" t="str">
        <f>HYPERLINK("https://www.airitibooks.com/Detail/Detail?PublicationID=P20190920115", "https://www.airitibooks.com/Detail/Detail?PublicationID=P20190920115")</f>
        <v>https://www.airitibooks.com/Detail/Detail?PublicationID=P20190920115</v>
      </c>
    </row>
    <row r="187" spans="1:6" ht="21" customHeight="1" x14ac:dyDescent="0.25">
      <c r="A187" s="9" t="s">
        <v>592</v>
      </c>
      <c r="B187" s="6" t="s">
        <v>593</v>
      </c>
      <c r="C187" s="6" t="s">
        <v>156</v>
      </c>
      <c r="D187" s="6" t="s">
        <v>588</v>
      </c>
      <c r="E187" s="3" t="s">
        <v>177</v>
      </c>
      <c r="F187" s="4" t="str">
        <f>HYPERLINK("https://www.airitibooks.com/Detail/Detail?PublicationID=P20190920118", "https://www.airitibooks.com/Detail/Detail?PublicationID=P20190920118")</f>
        <v>https://www.airitibooks.com/Detail/Detail?PublicationID=P20190920118</v>
      </c>
    </row>
    <row r="188" spans="1:6" ht="51" customHeight="1" x14ac:dyDescent="0.25">
      <c r="A188" s="9" t="s">
        <v>594</v>
      </c>
      <c r="B188" s="6" t="s">
        <v>595</v>
      </c>
      <c r="C188" s="6" t="s">
        <v>596</v>
      </c>
      <c r="D188" s="6" t="s">
        <v>597</v>
      </c>
      <c r="E188" s="3" t="s">
        <v>177</v>
      </c>
      <c r="F188" s="4" t="str">
        <f>HYPERLINK("https://www.airitibooks.com/Detail/Detail?PublicationID=P20190927213", "https://www.airitibooks.com/Detail/Detail?PublicationID=P20190927213")</f>
        <v>https://www.airitibooks.com/Detail/Detail?PublicationID=P20190927213</v>
      </c>
    </row>
    <row r="189" spans="1:6" ht="36.6" customHeight="1" x14ac:dyDescent="0.25">
      <c r="A189" s="9" t="s">
        <v>598</v>
      </c>
      <c r="B189" s="6" t="s">
        <v>599</v>
      </c>
      <c r="C189" s="6" t="s">
        <v>89</v>
      </c>
      <c r="D189" s="6" t="s">
        <v>600</v>
      </c>
      <c r="E189" s="3" t="s">
        <v>177</v>
      </c>
      <c r="F189" s="4" t="str">
        <f>HYPERLINK("https://www.airitibooks.com/Detail/Detail?PublicationID=P20190927238", "https://www.airitibooks.com/Detail/Detail?PublicationID=P20190927238")</f>
        <v>https://www.airitibooks.com/Detail/Detail?PublicationID=P20190927238</v>
      </c>
    </row>
    <row r="190" spans="1:6" ht="38.1" customHeight="1" x14ac:dyDescent="0.25">
      <c r="A190" s="9" t="s">
        <v>601</v>
      </c>
      <c r="B190" s="6" t="s">
        <v>602</v>
      </c>
      <c r="C190" s="6" t="s">
        <v>89</v>
      </c>
      <c r="D190" s="6" t="s">
        <v>603</v>
      </c>
      <c r="E190" s="3" t="s">
        <v>177</v>
      </c>
      <c r="F190" s="4" t="str">
        <f>HYPERLINK("https://www.airitibooks.com/Detail/Detail?PublicationID=P20190927244", "https://www.airitibooks.com/Detail/Detail?PublicationID=P20190927244")</f>
        <v>https://www.airitibooks.com/Detail/Detail?PublicationID=P20190927244</v>
      </c>
    </row>
    <row r="191" spans="1:6" ht="32.450000000000003" customHeight="1" x14ac:dyDescent="0.25">
      <c r="A191" s="9" t="s">
        <v>604</v>
      </c>
      <c r="B191" s="6" t="s">
        <v>605</v>
      </c>
      <c r="C191" s="6" t="s">
        <v>606</v>
      </c>
      <c r="D191" s="6" t="s">
        <v>607</v>
      </c>
      <c r="E191" s="3" t="s">
        <v>177</v>
      </c>
      <c r="F191" s="4" t="str">
        <f>HYPERLINK("https://www.airitibooks.com/Detail/Detail?PublicationID=P20190927245", "https://www.airitibooks.com/Detail/Detail?PublicationID=P20190927245")</f>
        <v>https://www.airitibooks.com/Detail/Detail?PublicationID=P20190927245</v>
      </c>
    </row>
    <row r="192" spans="1:6" ht="51.95" customHeight="1" x14ac:dyDescent="0.25">
      <c r="A192" s="9" t="s">
        <v>608</v>
      </c>
      <c r="B192" s="6" t="s">
        <v>609</v>
      </c>
      <c r="C192" s="6" t="s">
        <v>275</v>
      </c>
      <c r="D192" s="6" t="s">
        <v>610</v>
      </c>
      <c r="E192" s="3" t="s">
        <v>177</v>
      </c>
      <c r="F192" s="4" t="str">
        <f>HYPERLINK("https://www.airitibooks.com/Detail/Detail?PublicationID=P20191005089", "https://www.airitibooks.com/Detail/Detail?PublicationID=P20191005089")</f>
        <v>https://www.airitibooks.com/Detail/Detail?PublicationID=P20191005089</v>
      </c>
    </row>
    <row r="193" spans="1:6" ht="34.5" customHeight="1" x14ac:dyDescent="0.25">
      <c r="A193" s="9" t="s">
        <v>611</v>
      </c>
      <c r="B193" s="6" t="s">
        <v>612</v>
      </c>
      <c r="C193" s="6" t="s">
        <v>613</v>
      </c>
      <c r="D193" s="6" t="s">
        <v>614</v>
      </c>
      <c r="E193" s="3" t="s">
        <v>59</v>
      </c>
      <c r="F193" s="4" t="str">
        <f>HYPERLINK("https://www.airitibooks.com/Detail/Detail?PublicationID=P20191017009", "https://www.airitibooks.com/Detail/Detail?PublicationID=P20191017009")</f>
        <v>https://www.airitibooks.com/Detail/Detail?PublicationID=P20191017009</v>
      </c>
    </row>
    <row r="194" spans="1:6" ht="35.450000000000003" customHeight="1" x14ac:dyDescent="0.25">
      <c r="A194" s="9" t="s">
        <v>615</v>
      </c>
      <c r="B194" s="6" t="s">
        <v>616</v>
      </c>
      <c r="C194" s="6" t="s">
        <v>462</v>
      </c>
      <c r="D194" s="6" t="s">
        <v>617</v>
      </c>
      <c r="E194" s="3" t="s">
        <v>177</v>
      </c>
      <c r="F194" s="4" t="str">
        <f>HYPERLINK("https://www.airitibooks.com/Detail/Detail?PublicationID=P20191017029", "https://www.airitibooks.com/Detail/Detail?PublicationID=P20191017029")</f>
        <v>https://www.airitibooks.com/Detail/Detail?PublicationID=P20191017029</v>
      </c>
    </row>
    <row r="195" spans="1:6" ht="21" customHeight="1" x14ac:dyDescent="0.25">
      <c r="A195" s="9" t="s">
        <v>618</v>
      </c>
      <c r="B195" s="6" t="s">
        <v>619</v>
      </c>
      <c r="C195" s="6" t="s">
        <v>620</v>
      </c>
      <c r="D195" s="6" t="s">
        <v>621</v>
      </c>
      <c r="E195" s="3" t="s">
        <v>177</v>
      </c>
      <c r="F195" s="4" t="str">
        <f>HYPERLINK("https://www.airitibooks.com/Detail/Detail?PublicationID=P20191017046", "https://www.airitibooks.com/Detail/Detail?PublicationID=P20191017046")</f>
        <v>https://www.airitibooks.com/Detail/Detail?PublicationID=P20191017046</v>
      </c>
    </row>
    <row r="196" spans="1:6" ht="53.45" customHeight="1" x14ac:dyDescent="0.25">
      <c r="A196" s="9" t="s">
        <v>622</v>
      </c>
      <c r="B196" s="6" t="s">
        <v>623</v>
      </c>
      <c r="C196" s="6" t="s">
        <v>620</v>
      </c>
      <c r="D196" s="6" t="s">
        <v>624</v>
      </c>
      <c r="E196" s="3" t="s">
        <v>177</v>
      </c>
      <c r="F196" s="4" t="str">
        <f>HYPERLINK("https://www.airitibooks.com/Detail/Detail?PublicationID=P20191017047", "https://www.airitibooks.com/Detail/Detail?PublicationID=P20191017047")</f>
        <v>https://www.airitibooks.com/Detail/Detail?PublicationID=P20191017047</v>
      </c>
    </row>
    <row r="197" spans="1:6" ht="21" customHeight="1" x14ac:dyDescent="0.25">
      <c r="A197" s="9" t="s">
        <v>625</v>
      </c>
      <c r="B197" s="6" t="s">
        <v>626</v>
      </c>
      <c r="C197" s="6" t="s">
        <v>620</v>
      </c>
      <c r="D197" s="6" t="s">
        <v>627</v>
      </c>
      <c r="E197" s="3" t="s">
        <v>177</v>
      </c>
      <c r="F197" s="4" t="str">
        <f>HYPERLINK("https://www.airitibooks.com/Detail/Detail?PublicationID=P20191017051", "https://www.airitibooks.com/Detail/Detail?PublicationID=P20191017051")</f>
        <v>https://www.airitibooks.com/Detail/Detail?PublicationID=P20191017051</v>
      </c>
    </row>
    <row r="198" spans="1:6" ht="21" customHeight="1" x14ac:dyDescent="0.25">
      <c r="A198" s="9" t="s">
        <v>628</v>
      </c>
      <c r="B198" s="6" t="s">
        <v>629</v>
      </c>
      <c r="C198" s="6" t="s">
        <v>630</v>
      </c>
      <c r="D198" s="6" t="s">
        <v>631</v>
      </c>
      <c r="E198" s="3" t="s">
        <v>177</v>
      </c>
      <c r="F198" s="4" t="str">
        <f>HYPERLINK("https://www.airitibooks.com/Detail/Detail?PublicationID=P20191023072", "https://www.airitibooks.com/Detail/Detail?PublicationID=P20191023072")</f>
        <v>https://www.airitibooks.com/Detail/Detail?PublicationID=P20191023072</v>
      </c>
    </row>
    <row r="199" spans="1:6" ht="35.1" customHeight="1" x14ac:dyDescent="0.25">
      <c r="A199" s="9" t="s">
        <v>632</v>
      </c>
      <c r="B199" s="6" t="s">
        <v>633</v>
      </c>
      <c r="C199" s="6" t="s">
        <v>89</v>
      </c>
      <c r="D199" s="6" t="s">
        <v>634</v>
      </c>
      <c r="E199" s="3" t="s">
        <v>177</v>
      </c>
      <c r="F199" s="4" t="str">
        <f>HYPERLINK("https://www.airitibooks.com/Detail/Detail?PublicationID=P20191023083", "https://www.airitibooks.com/Detail/Detail?PublicationID=P20191023083")</f>
        <v>https://www.airitibooks.com/Detail/Detail?PublicationID=P20191023083</v>
      </c>
    </row>
    <row r="200" spans="1:6" ht="37.5" customHeight="1" x14ac:dyDescent="0.25">
      <c r="A200" s="9" t="s">
        <v>635</v>
      </c>
      <c r="B200" s="6" t="s">
        <v>636</v>
      </c>
      <c r="C200" s="6" t="s">
        <v>89</v>
      </c>
      <c r="D200" s="6" t="s">
        <v>637</v>
      </c>
      <c r="E200" s="3" t="s">
        <v>177</v>
      </c>
      <c r="F200" s="4" t="str">
        <f>HYPERLINK("https://www.airitibooks.com/Detail/Detail?PublicationID=P20191023084", "https://www.airitibooks.com/Detail/Detail?PublicationID=P20191023084")</f>
        <v>https://www.airitibooks.com/Detail/Detail?PublicationID=P20191023084</v>
      </c>
    </row>
    <row r="201" spans="1:6" ht="32.450000000000003" customHeight="1" x14ac:dyDescent="0.25">
      <c r="A201" s="9" t="s">
        <v>638</v>
      </c>
      <c r="B201" s="6" t="s">
        <v>639</v>
      </c>
      <c r="C201" s="6" t="s">
        <v>89</v>
      </c>
      <c r="D201" s="6" t="s">
        <v>640</v>
      </c>
      <c r="E201" s="3" t="s">
        <v>177</v>
      </c>
      <c r="F201" s="4" t="str">
        <f>HYPERLINK("https://www.airitibooks.com/Detail/Detail?PublicationID=P20191023086", "https://www.airitibooks.com/Detail/Detail?PublicationID=P20191023086")</f>
        <v>https://www.airitibooks.com/Detail/Detail?PublicationID=P20191023086</v>
      </c>
    </row>
    <row r="202" spans="1:6" ht="33.950000000000003" customHeight="1" x14ac:dyDescent="0.25">
      <c r="A202" s="9" t="s">
        <v>641</v>
      </c>
      <c r="B202" s="6" t="s">
        <v>642</v>
      </c>
      <c r="C202" s="6" t="s">
        <v>39</v>
      </c>
      <c r="D202" s="6" t="s">
        <v>324</v>
      </c>
      <c r="E202" s="3" t="s">
        <v>177</v>
      </c>
      <c r="F202" s="4" t="str">
        <f>HYPERLINK("https://www.airitibooks.com/Detail/Detail?PublicationID=P20191023096", "https://www.airitibooks.com/Detail/Detail?PublicationID=P20191023096")</f>
        <v>https://www.airitibooks.com/Detail/Detail?PublicationID=P20191023096</v>
      </c>
    </row>
    <row r="203" spans="1:6" ht="51" customHeight="1" x14ac:dyDescent="0.25">
      <c r="A203" s="9" t="s">
        <v>643</v>
      </c>
      <c r="B203" s="6" t="s">
        <v>644</v>
      </c>
      <c r="C203" s="6" t="s">
        <v>39</v>
      </c>
      <c r="D203" s="6" t="s">
        <v>645</v>
      </c>
      <c r="E203" s="3" t="s">
        <v>177</v>
      </c>
      <c r="F203" s="4" t="str">
        <f>HYPERLINK("https://www.airitibooks.com/Detail/Detail?PublicationID=P20191023097", "https://www.airitibooks.com/Detail/Detail?PublicationID=P20191023097")</f>
        <v>https://www.airitibooks.com/Detail/Detail?PublicationID=P20191023097</v>
      </c>
    </row>
    <row r="204" spans="1:6" ht="36" customHeight="1" x14ac:dyDescent="0.25">
      <c r="A204" s="9" t="s">
        <v>646</v>
      </c>
      <c r="B204" s="6" t="s">
        <v>647</v>
      </c>
      <c r="C204" s="6" t="s">
        <v>39</v>
      </c>
      <c r="D204" s="6" t="s">
        <v>648</v>
      </c>
      <c r="E204" s="3" t="s">
        <v>177</v>
      </c>
      <c r="F204" s="4" t="str">
        <f>HYPERLINK("https://www.airitibooks.com/Detail/Detail?PublicationID=P20191023098", "https://www.airitibooks.com/Detail/Detail?PublicationID=P20191023098")</f>
        <v>https://www.airitibooks.com/Detail/Detail?PublicationID=P20191023098</v>
      </c>
    </row>
    <row r="205" spans="1:6" ht="56.45" customHeight="1" x14ac:dyDescent="0.25">
      <c r="A205" s="9" t="s">
        <v>649</v>
      </c>
      <c r="B205" s="6" t="s">
        <v>650</v>
      </c>
      <c r="C205" s="6" t="s">
        <v>251</v>
      </c>
      <c r="D205" s="6" t="s">
        <v>651</v>
      </c>
      <c r="E205" s="3" t="s">
        <v>177</v>
      </c>
      <c r="F205" s="4" t="str">
        <f>HYPERLINK("https://www.airitibooks.com/Detail/Detail?PublicationID=P20191031005", "https://www.airitibooks.com/Detail/Detail?PublicationID=P20191031005")</f>
        <v>https://www.airitibooks.com/Detail/Detail?PublicationID=P20191031005</v>
      </c>
    </row>
    <row r="206" spans="1:6" ht="71.099999999999994" customHeight="1" x14ac:dyDescent="0.25">
      <c r="A206" s="9" t="s">
        <v>652</v>
      </c>
      <c r="B206" s="6" t="s">
        <v>653</v>
      </c>
      <c r="C206" s="6" t="s">
        <v>654</v>
      </c>
      <c r="D206" s="6" t="s">
        <v>655</v>
      </c>
      <c r="E206" s="3" t="s">
        <v>59</v>
      </c>
      <c r="F206" s="4" t="str">
        <f>HYPERLINK("https://www.airitibooks.com/Detail/Detail?PublicationID=P20191031097", "https://www.airitibooks.com/Detail/Detail?PublicationID=P20191031097")</f>
        <v>https://www.airitibooks.com/Detail/Detail?PublicationID=P20191031097</v>
      </c>
    </row>
    <row r="207" spans="1:6" ht="54.95" customHeight="1" x14ac:dyDescent="0.25">
      <c r="A207" s="9" t="s">
        <v>656</v>
      </c>
      <c r="B207" s="6" t="s">
        <v>657</v>
      </c>
      <c r="C207" s="6" t="s">
        <v>654</v>
      </c>
      <c r="D207" s="6" t="s">
        <v>658</v>
      </c>
      <c r="E207" s="3" t="s">
        <v>177</v>
      </c>
      <c r="F207" s="4" t="str">
        <f>HYPERLINK("https://www.airitibooks.com/Detail/Detail?PublicationID=P20191031099", "https://www.airitibooks.com/Detail/Detail?PublicationID=P20191031099")</f>
        <v>https://www.airitibooks.com/Detail/Detail?PublicationID=P20191031099</v>
      </c>
    </row>
    <row r="208" spans="1:6" ht="53.1" customHeight="1" x14ac:dyDescent="0.25">
      <c r="A208" s="9" t="s">
        <v>659</v>
      </c>
      <c r="B208" s="6" t="s">
        <v>660</v>
      </c>
      <c r="C208" s="6" t="s">
        <v>654</v>
      </c>
      <c r="D208" s="6" t="s">
        <v>661</v>
      </c>
      <c r="E208" s="3" t="s">
        <v>59</v>
      </c>
      <c r="F208" s="4" t="str">
        <f>HYPERLINK("https://www.airitibooks.com/Detail/Detail?PublicationID=P20191031100", "https://www.airitibooks.com/Detail/Detail?PublicationID=P20191031100")</f>
        <v>https://www.airitibooks.com/Detail/Detail?PublicationID=P20191031100</v>
      </c>
    </row>
    <row r="209" spans="1:6" ht="48.95" customHeight="1" x14ac:dyDescent="0.25">
      <c r="A209" s="9" t="s">
        <v>662</v>
      </c>
      <c r="B209" s="6" t="s">
        <v>663</v>
      </c>
      <c r="C209" s="6" t="s">
        <v>664</v>
      </c>
      <c r="D209" s="6" t="s">
        <v>665</v>
      </c>
      <c r="E209" s="3" t="s">
        <v>177</v>
      </c>
      <c r="F209" s="4" t="str">
        <f>HYPERLINK("https://www.airitibooks.com/Detail/Detail?PublicationID=P20191031102", "https://www.airitibooks.com/Detail/Detail?PublicationID=P20191031102")</f>
        <v>https://www.airitibooks.com/Detail/Detail?PublicationID=P20191031102</v>
      </c>
    </row>
    <row r="210" spans="1:6" ht="33.950000000000003" customHeight="1" x14ac:dyDescent="0.25">
      <c r="A210" s="9" t="s">
        <v>666</v>
      </c>
      <c r="B210" s="6" t="s">
        <v>667</v>
      </c>
      <c r="C210" s="6" t="s">
        <v>654</v>
      </c>
      <c r="D210" s="6" t="s">
        <v>668</v>
      </c>
      <c r="E210" s="3" t="s">
        <v>59</v>
      </c>
      <c r="F210" s="4" t="str">
        <f>HYPERLINK("https://www.airitibooks.com/Detail/Detail?PublicationID=P20191031106", "https://www.airitibooks.com/Detail/Detail?PublicationID=P20191031106")</f>
        <v>https://www.airitibooks.com/Detail/Detail?PublicationID=P20191031106</v>
      </c>
    </row>
    <row r="211" spans="1:6" ht="51.95" customHeight="1" x14ac:dyDescent="0.25">
      <c r="A211" s="9" t="s">
        <v>669</v>
      </c>
      <c r="B211" s="6" t="s">
        <v>670</v>
      </c>
      <c r="C211" s="6" t="s">
        <v>596</v>
      </c>
      <c r="D211" s="6" t="s">
        <v>597</v>
      </c>
      <c r="E211" s="3" t="s">
        <v>177</v>
      </c>
      <c r="F211" s="4" t="str">
        <f>HYPERLINK("https://www.airitibooks.com/Detail/Detail?PublicationID=P20191108003", "https://www.airitibooks.com/Detail/Detail?PublicationID=P20191108003")</f>
        <v>https://www.airitibooks.com/Detail/Detail?PublicationID=P20191108003</v>
      </c>
    </row>
    <row r="212" spans="1:6" ht="35.450000000000003" customHeight="1" x14ac:dyDescent="0.25">
      <c r="A212" s="9" t="s">
        <v>671</v>
      </c>
      <c r="B212" s="6" t="s">
        <v>672</v>
      </c>
      <c r="C212" s="6" t="s">
        <v>436</v>
      </c>
      <c r="D212" s="6" t="s">
        <v>673</v>
      </c>
      <c r="E212" s="3" t="s">
        <v>177</v>
      </c>
      <c r="F212" s="4" t="str">
        <f>HYPERLINK("https://www.airitibooks.com/Detail/Detail?PublicationID=P20191108039", "https://www.airitibooks.com/Detail/Detail?PublicationID=P20191108039")</f>
        <v>https://www.airitibooks.com/Detail/Detail?PublicationID=P20191108039</v>
      </c>
    </row>
    <row r="213" spans="1:6" ht="33.6" customHeight="1" x14ac:dyDescent="0.25">
      <c r="A213" s="9" t="s">
        <v>674</v>
      </c>
      <c r="B213" s="6" t="s">
        <v>675</v>
      </c>
      <c r="C213" s="6" t="s">
        <v>275</v>
      </c>
      <c r="D213" s="6" t="s">
        <v>676</v>
      </c>
      <c r="E213" s="3" t="s">
        <v>177</v>
      </c>
      <c r="F213" s="4" t="str">
        <f>HYPERLINK("https://www.airitibooks.com/Detail/Detail?PublicationID=P20191108046", "https://www.airitibooks.com/Detail/Detail?PublicationID=P20191108046")</f>
        <v>https://www.airitibooks.com/Detail/Detail?PublicationID=P20191108046</v>
      </c>
    </row>
    <row r="214" spans="1:6" ht="21" customHeight="1" x14ac:dyDescent="0.25">
      <c r="A214" s="9" t="s">
        <v>677</v>
      </c>
      <c r="B214" s="6" t="s">
        <v>678</v>
      </c>
      <c r="C214" s="6" t="s">
        <v>275</v>
      </c>
      <c r="D214" s="6" t="s">
        <v>679</v>
      </c>
      <c r="E214" s="3" t="s">
        <v>177</v>
      </c>
      <c r="F214" s="4" t="str">
        <f>HYPERLINK("https://www.airitibooks.com/Detail/Detail?PublicationID=P20191108049", "https://www.airitibooks.com/Detail/Detail?PublicationID=P20191108049")</f>
        <v>https://www.airitibooks.com/Detail/Detail?PublicationID=P20191108049</v>
      </c>
    </row>
    <row r="215" spans="1:6" ht="33" customHeight="1" x14ac:dyDescent="0.25">
      <c r="A215" s="9" t="s">
        <v>680</v>
      </c>
      <c r="B215" s="6" t="s">
        <v>681</v>
      </c>
      <c r="C215" s="6" t="s">
        <v>275</v>
      </c>
      <c r="D215" s="6" t="s">
        <v>682</v>
      </c>
      <c r="E215" s="3" t="s">
        <v>177</v>
      </c>
      <c r="F215" s="4" t="str">
        <f>HYPERLINK("https://www.airitibooks.com/Detail/Detail?PublicationID=P20191108050", "https://www.airitibooks.com/Detail/Detail?PublicationID=P20191108050")</f>
        <v>https://www.airitibooks.com/Detail/Detail?PublicationID=P20191108050</v>
      </c>
    </row>
    <row r="216" spans="1:6" ht="21" customHeight="1" x14ac:dyDescent="0.25">
      <c r="A216" s="9" t="s">
        <v>683</v>
      </c>
      <c r="B216" s="6" t="s">
        <v>684</v>
      </c>
      <c r="C216" s="6" t="s">
        <v>685</v>
      </c>
      <c r="D216" s="6" t="s">
        <v>686</v>
      </c>
      <c r="E216" s="3" t="s">
        <v>59</v>
      </c>
      <c r="F216" s="4" t="str">
        <f>HYPERLINK("https://www.airitibooks.com/Detail/Detail?PublicationID=P20191115069", "https://www.airitibooks.com/Detail/Detail?PublicationID=P20191115069")</f>
        <v>https://www.airitibooks.com/Detail/Detail?PublicationID=P20191115069</v>
      </c>
    </row>
    <row r="217" spans="1:6" ht="21" customHeight="1" x14ac:dyDescent="0.25">
      <c r="A217" s="9" t="s">
        <v>687</v>
      </c>
      <c r="B217" s="6" t="s">
        <v>688</v>
      </c>
      <c r="C217" s="6" t="s">
        <v>685</v>
      </c>
      <c r="D217" s="6" t="s">
        <v>689</v>
      </c>
      <c r="E217" s="3" t="s">
        <v>59</v>
      </c>
      <c r="F217" s="4" t="str">
        <f>HYPERLINK("https://www.airitibooks.com/Detail/Detail?PublicationID=P20191115070", "https://www.airitibooks.com/Detail/Detail?PublicationID=P20191115070")</f>
        <v>https://www.airitibooks.com/Detail/Detail?PublicationID=P20191115070</v>
      </c>
    </row>
    <row r="218" spans="1:6" ht="21" customHeight="1" x14ac:dyDescent="0.25">
      <c r="A218" s="9" t="s">
        <v>690</v>
      </c>
      <c r="B218" s="6" t="s">
        <v>691</v>
      </c>
      <c r="C218" s="6" t="s">
        <v>685</v>
      </c>
      <c r="D218" s="6" t="s">
        <v>692</v>
      </c>
      <c r="E218" s="3" t="s">
        <v>59</v>
      </c>
      <c r="F218" s="4" t="str">
        <f>HYPERLINK("https://www.airitibooks.com/Detail/Detail?PublicationID=P20191115071", "https://www.airitibooks.com/Detail/Detail?PublicationID=P20191115071")</f>
        <v>https://www.airitibooks.com/Detail/Detail?PublicationID=P20191115071</v>
      </c>
    </row>
    <row r="219" spans="1:6" ht="21" customHeight="1" x14ac:dyDescent="0.25">
      <c r="A219" s="9" t="s">
        <v>693</v>
      </c>
      <c r="B219" s="6" t="s">
        <v>694</v>
      </c>
      <c r="C219" s="6" t="s">
        <v>695</v>
      </c>
      <c r="D219" s="6" t="s">
        <v>696</v>
      </c>
      <c r="E219" s="3" t="s">
        <v>177</v>
      </c>
      <c r="F219" s="4" t="str">
        <f>HYPERLINK("https://www.airitibooks.com/Detail/Detail?PublicationID=P20191122032", "https://www.airitibooks.com/Detail/Detail?PublicationID=P20191122032")</f>
        <v>https://www.airitibooks.com/Detail/Detail?PublicationID=P20191122032</v>
      </c>
    </row>
    <row r="220" spans="1:6" ht="21" customHeight="1" x14ac:dyDescent="0.25">
      <c r="A220" s="9" t="s">
        <v>697</v>
      </c>
      <c r="B220" s="6" t="s">
        <v>698</v>
      </c>
      <c r="C220" s="6" t="s">
        <v>695</v>
      </c>
      <c r="D220" s="6" t="s">
        <v>699</v>
      </c>
      <c r="E220" s="3" t="s">
        <v>177</v>
      </c>
      <c r="F220" s="4" t="str">
        <f>HYPERLINK("https://www.airitibooks.com/Detail/Detail?PublicationID=P20191122098", "https://www.airitibooks.com/Detail/Detail?PublicationID=P20191122098")</f>
        <v>https://www.airitibooks.com/Detail/Detail?PublicationID=P20191122098</v>
      </c>
    </row>
    <row r="221" spans="1:6" ht="33.950000000000003" customHeight="1" x14ac:dyDescent="0.25">
      <c r="A221" s="9" t="s">
        <v>700</v>
      </c>
      <c r="B221" s="6" t="s">
        <v>701</v>
      </c>
      <c r="C221" s="6" t="s">
        <v>702</v>
      </c>
      <c r="D221" s="6" t="s">
        <v>703</v>
      </c>
      <c r="E221" s="3" t="s">
        <v>177</v>
      </c>
      <c r="F221" s="4" t="str">
        <f>HYPERLINK("https://www.airitibooks.com/Detail/Detail?PublicationID=P20191128070", "https://www.airitibooks.com/Detail/Detail?PublicationID=P20191128070")</f>
        <v>https://www.airitibooks.com/Detail/Detail?PublicationID=P20191128070</v>
      </c>
    </row>
    <row r="222" spans="1:6" ht="35.450000000000003" customHeight="1" x14ac:dyDescent="0.25">
      <c r="A222" s="9" t="s">
        <v>704</v>
      </c>
      <c r="B222" s="6" t="s">
        <v>705</v>
      </c>
      <c r="C222" s="6" t="s">
        <v>46</v>
      </c>
      <c r="D222" s="6" t="s">
        <v>706</v>
      </c>
      <c r="E222" s="3" t="s">
        <v>59</v>
      </c>
      <c r="F222" s="4" t="str">
        <f>HYPERLINK("https://www.airitibooks.com/Detail/Detail?PublicationID=P20191128103", "https://www.airitibooks.com/Detail/Detail?PublicationID=P20191128103")</f>
        <v>https://www.airitibooks.com/Detail/Detail?PublicationID=P20191128103</v>
      </c>
    </row>
    <row r="223" spans="1:6" ht="38.450000000000003" customHeight="1" x14ac:dyDescent="0.25">
      <c r="A223" s="9" t="s">
        <v>707</v>
      </c>
      <c r="B223" s="6" t="s">
        <v>708</v>
      </c>
      <c r="C223" s="6" t="s">
        <v>275</v>
      </c>
      <c r="D223" s="6" t="s">
        <v>709</v>
      </c>
      <c r="E223" s="3" t="s">
        <v>177</v>
      </c>
      <c r="F223" s="4" t="str">
        <f>HYPERLINK("https://www.airitibooks.com/Detail/Detail?PublicationID=P20191128134", "https://www.airitibooks.com/Detail/Detail?PublicationID=P20191128134")</f>
        <v>https://www.airitibooks.com/Detail/Detail?PublicationID=P20191128134</v>
      </c>
    </row>
    <row r="224" spans="1:6" ht="24" customHeight="1" x14ac:dyDescent="0.25">
      <c r="A224" s="9" t="s">
        <v>710</v>
      </c>
      <c r="B224" s="6" t="s">
        <v>711</v>
      </c>
      <c r="C224" s="6" t="s">
        <v>275</v>
      </c>
      <c r="D224" s="6" t="s">
        <v>712</v>
      </c>
      <c r="E224" s="3" t="s">
        <v>177</v>
      </c>
      <c r="F224" s="4" t="str">
        <f>HYPERLINK("https://www.airitibooks.com/Detail/Detail?PublicationID=P20191206140", "https://www.airitibooks.com/Detail/Detail?PublicationID=P20191206140")</f>
        <v>https://www.airitibooks.com/Detail/Detail?PublicationID=P20191206140</v>
      </c>
    </row>
    <row r="225" spans="1:6" ht="21" customHeight="1" x14ac:dyDescent="0.25">
      <c r="A225" s="9" t="s">
        <v>713</v>
      </c>
      <c r="B225" s="6" t="s">
        <v>714</v>
      </c>
      <c r="C225" s="6" t="s">
        <v>715</v>
      </c>
      <c r="D225" s="6" t="s">
        <v>716</v>
      </c>
      <c r="E225" s="3" t="s">
        <v>177</v>
      </c>
      <c r="F225" s="4" t="str">
        <f>HYPERLINK("https://www.airitibooks.com/Detail/Detail?PublicationID=P20191213048", "https://www.airitibooks.com/Detail/Detail?PublicationID=P20191213048")</f>
        <v>https://www.airitibooks.com/Detail/Detail?PublicationID=P20191213048</v>
      </c>
    </row>
    <row r="226" spans="1:6" ht="21" customHeight="1" x14ac:dyDescent="0.25">
      <c r="A226" s="9" t="s">
        <v>717</v>
      </c>
      <c r="B226" s="6" t="s">
        <v>718</v>
      </c>
      <c r="C226" s="6" t="s">
        <v>715</v>
      </c>
      <c r="D226" s="6" t="s">
        <v>719</v>
      </c>
      <c r="E226" s="3" t="s">
        <v>59</v>
      </c>
      <c r="F226" s="4" t="str">
        <f>HYPERLINK("https://www.airitibooks.com/Detail/Detail?PublicationID=P20191213069", "https://www.airitibooks.com/Detail/Detail?PublicationID=P20191213069")</f>
        <v>https://www.airitibooks.com/Detail/Detail?PublicationID=P20191213069</v>
      </c>
    </row>
    <row r="227" spans="1:6" ht="36" customHeight="1" x14ac:dyDescent="0.25">
      <c r="A227" s="9" t="s">
        <v>720</v>
      </c>
      <c r="B227" s="6" t="s">
        <v>721</v>
      </c>
      <c r="C227" s="6" t="s">
        <v>722</v>
      </c>
      <c r="D227" s="6" t="s">
        <v>723</v>
      </c>
      <c r="E227" s="3" t="s">
        <v>177</v>
      </c>
      <c r="F227" s="4" t="str">
        <f>HYPERLINK("https://www.airitibooks.com/Detail/Detail?PublicationID=P20191213092", "https://www.airitibooks.com/Detail/Detail?PublicationID=P20191213092")</f>
        <v>https://www.airitibooks.com/Detail/Detail?PublicationID=P20191213092</v>
      </c>
    </row>
    <row r="228" spans="1:6" ht="33" customHeight="1" x14ac:dyDescent="0.25">
      <c r="A228" s="9" t="s">
        <v>724</v>
      </c>
      <c r="B228" s="6" t="s">
        <v>725</v>
      </c>
      <c r="C228" s="6" t="s">
        <v>726</v>
      </c>
      <c r="D228" s="6" t="s">
        <v>727</v>
      </c>
      <c r="E228" s="3" t="s">
        <v>177</v>
      </c>
      <c r="F228" s="4" t="str">
        <f>HYPERLINK("https://www.airitibooks.com/Detail/Detail?PublicationID=P20191213191", "https://www.airitibooks.com/Detail/Detail?PublicationID=P20191213191")</f>
        <v>https://www.airitibooks.com/Detail/Detail?PublicationID=P20191213191</v>
      </c>
    </row>
    <row r="229" spans="1:6" ht="21" customHeight="1" x14ac:dyDescent="0.25">
      <c r="A229" s="9" t="s">
        <v>728</v>
      </c>
      <c r="B229" s="6" t="s">
        <v>729</v>
      </c>
      <c r="C229" s="6" t="s">
        <v>294</v>
      </c>
      <c r="D229" s="6" t="s">
        <v>730</v>
      </c>
      <c r="E229" s="3" t="s">
        <v>177</v>
      </c>
      <c r="F229" s="4" t="str">
        <f>HYPERLINK("https://www.airitibooks.com/Detail/Detail?PublicationID=P20191224012", "https://www.airitibooks.com/Detail/Detail?PublicationID=P20191224012")</f>
        <v>https://www.airitibooks.com/Detail/Detail?PublicationID=P20191224012</v>
      </c>
    </row>
    <row r="230" spans="1:6" ht="21" customHeight="1" x14ac:dyDescent="0.25">
      <c r="A230" s="9" t="s">
        <v>731</v>
      </c>
      <c r="B230" s="6" t="s">
        <v>732</v>
      </c>
      <c r="C230" s="6" t="s">
        <v>733</v>
      </c>
      <c r="D230" s="6" t="s">
        <v>734</v>
      </c>
      <c r="E230" s="3" t="s">
        <v>177</v>
      </c>
      <c r="F230" s="4" t="str">
        <f>HYPERLINK("https://www.airitibooks.com/Detail/Detail?PublicationID=P20191224027", "https://www.airitibooks.com/Detail/Detail?PublicationID=P20191224027")</f>
        <v>https://www.airitibooks.com/Detail/Detail?PublicationID=P20191224027</v>
      </c>
    </row>
    <row r="231" spans="1:6" ht="54.6" customHeight="1" x14ac:dyDescent="0.25">
      <c r="A231" s="9" t="s">
        <v>735</v>
      </c>
      <c r="B231" s="6" t="s">
        <v>736</v>
      </c>
      <c r="C231" s="6" t="s">
        <v>654</v>
      </c>
      <c r="D231" s="6" t="s">
        <v>737</v>
      </c>
      <c r="E231" s="3" t="s">
        <v>59</v>
      </c>
      <c r="F231" s="4" t="str">
        <f>HYPERLINK("https://www.airitibooks.com/Detail/Detail?PublicationID=P20191225055", "https://www.airitibooks.com/Detail/Detail?PublicationID=P20191225055")</f>
        <v>https://www.airitibooks.com/Detail/Detail?PublicationID=P20191225055</v>
      </c>
    </row>
    <row r="232" spans="1:6" ht="71.099999999999994" customHeight="1" x14ac:dyDescent="0.25">
      <c r="A232" s="9" t="s">
        <v>738</v>
      </c>
      <c r="B232" s="6" t="s">
        <v>739</v>
      </c>
      <c r="C232" s="6" t="s">
        <v>654</v>
      </c>
      <c r="D232" s="6" t="s">
        <v>740</v>
      </c>
      <c r="E232" s="3" t="s">
        <v>177</v>
      </c>
      <c r="F232" s="4" t="str">
        <f>HYPERLINK("https://www.airitibooks.com/Detail/Detail?PublicationID=P20191225066", "https://www.airitibooks.com/Detail/Detail?PublicationID=P20191225066")</f>
        <v>https://www.airitibooks.com/Detail/Detail?PublicationID=P20191225066</v>
      </c>
    </row>
    <row r="233" spans="1:6" ht="53.1" customHeight="1" x14ac:dyDescent="0.25">
      <c r="A233" s="9" t="s">
        <v>741</v>
      </c>
      <c r="B233" s="6" t="s">
        <v>742</v>
      </c>
      <c r="C233" s="6" t="s">
        <v>89</v>
      </c>
      <c r="D233" s="6" t="s">
        <v>743</v>
      </c>
      <c r="E233" s="3" t="s">
        <v>177</v>
      </c>
      <c r="F233" s="4" t="str">
        <f>HYPERLINK("https://www.airitibooks.com/Detail/Detail?PublicationID=P20191226023", "https://www.airitibooks.com/Detail/Detail?PublicationID=P20191226023")</f>
        <v>https://www.airitibooks.com/Detail/Detail?PublicationID=P20191226023</v>
      </c>
    </row>
    <row r="234" spans="1:6" ht="21" customHeight="1" x14ac:dyDescent="0.25">
      <c r="A234" s="9" t="s">
        <v>744</v>
      </c>
      <c r="B234" s="6" t="s">
        <v>745</v>
      </c>
      <c r="C234" s="6" t="s">
        <v>436</v>
      </c>
      <c r="D234" s="6" t="s">
        <v>746</v>
      </c>
      <c r="E234" s="3" t="s">
        <v>177</v>
      </c>
      <c r="F234" s="4" t="str">
        <f>HYPERLINK("https://www.airitibooks.com/Detail/Detail?PublicationID=P20191226040", "https://www.airitibooks.com/Detail/Detail?PublicationID=P20191226040")</f>
        <v>https://www.airitibooks.com/Detail/Detail?PublicationID=P20191226040</v>
      </c>
    </row>
    <row r="235" spans="1:6" ht="21" customHeight="1" x14ac:dyDescent="0.25">
      <c r="A235" s="9" t="s">
        <v>747</v>
      </c>
      <c r="B235" s="6" t="s">
        <v>748</v>
      </c>
      <c r="C235" s="6" t="s">
        <v>330</v>
      </c>
      <c r="D235" s="6" t="s">
        <v>398</v>
      </c>
      <c r="E235" s="3" t="s">
        <v>177</v>
      </c>
      <c r="F235" s="4" t="str">
        <f>HYPERLINK("https://www.airitibooks.com/Detail/Detail?PublicationID=P20191226044", "https://www.airitibooks.com/Detail/Detail?PublicationID=P20191226044")</f>
        <v>https://www.airitibooks.com/Detail/Detail?PublicationID=P20191226044</v>
      </c>
    </row>
    <row r="236" spans="1:6" ht="34.5" customHeight="1" x14ac:dyDescent="0.25">
      <c r="A236" s="9" t="s">
        <v>749</v>
      </c>
      <c r="B236" s="6" t="s">
        <v>750</v>
      </c>
      <c r="C236" s="6" t="s">
        <v>397</v>
      </c>
      <c r="D236" s="6" t="s">
        <v>751</v>
      </c>
      <c r="E236" s="3" t="s">
        <v>177</v>
      </c>
      <c r="F236" s="4" t="str">
        <f>HYPERLINK("https://www.airitibooks.com/Detail/Detail?PublicationID=P20191226045", "https://www.airitibooks.com/Detail/Detail?PublicationID=P20191226045")</f>
        <v>https://www.airitibooks.com/Detail/Detail?PublicationID=P20191226045</v>
      </c>
    </row>
    <row r="237" spans="1:6" ht="21" customHeight="1" x14ac:dyDescent="0.25">
      <c r="A237" s="9" t="s">
        <v>752</v>
      </c>
      <c r="B237" s="6" t="s">
        <v>753</v>
      </c>
      <c r="C237" s="6" t="s">
        <v>754</v>
      </c>
      <c r="D237" s="6" t="s">
        <v>755</v>
      </c>
      <c r="E237" s="3" t="s">
        <v>177</v>
      </c>
      <c r="F237" s="4" t="str">
        <f>HYPERLINK("https://www.airitibooks.com/Detail/Detail?PublicationID=P20191226047", "https://www.airitibooks.com/Detail/Detail?PublicationID=P20191226047")</f>
        <v>https://www.airitibooks.com/Detail/Detail?PublicationID=P20191226047</v>
      </c>
    </row>
    <row r="238" spans="1:6" ht="51" customHeight="1" x14ac:dyDescent="0.25">
      <c r="A238" s="9" t="s">
        <v>756</v>
      </c>
      <c r="B238" s="6" t="s">
        <v>757</v>
      </c>
      <c r="C238" s="6" t="s">
        <v>758</v>
      </c>
      <c r="D238" s="6" t="s">
        <v>759</v>
      </c>
      <c r="E238" s="3" t="s">
        <v>177</v>
      </c>
      <c r="F238" s="4" t="str">
        <f>HYPERLINK("https://www.airitibooks.com/Detail/Detail?PublicationID=P20200103167", "https://www.airitibooks.com/Detail/Detail?PublicationID=P20200103167")</f>
        <v>https://www.airitibooks.com/Detail/Detail?PublicationID=P20200103167</v>
      </c>
    </row>
    <row r="239" spans="1:6" ht="21" customHeight="1" x14ac:dyDescent="0.25">
      <c r="A239" s="9" t="s">
        <v>760</v>
      </c>
      <c r="B239" s="6" t="s">
        <v>761</v>
      </c>
      <c r="C239" s="6" t="s">
        <v>762</v>
      </c>
      <c r="D239" s="6" t="s">
        <v>763</v>
      </c>
      <c r="E239" s="3" t="s">
        <v>177</v>
      </c>
      <c r="F239" s="4" t="str">
        <f>HYPERLINK("https://www.airitibooks.com/Detail/Detail?PublicationID=P20200103185", "https://www.airitibooks.com/Detail/Detail?PublicationID=P20200103185")</f>
        <v>https://www.airitibooks.com/Detail/Detail?PublicationID=P20200103185</v>
      </c>
    </row>
    <row r="240" spans="1:6" ht="36.950000000000003" customHeight="1" x14ac:dyDescent="0.25">
      <c r="A240" s="9" t="s">
        <v>764</v>
      </c>
      <c r="B240" s="6" t="s">
        <v>765</v>
      </c>
      <c r="C240" s="6" t="s">
        <v>758</v>
      </c>
      <c r="D240" s="6" t="s">
        <v>766</v>
      </c>
      <c r="E240" s="3" t="s">
        <v>177</v>
      </c>
      <c r="F240" s="4" t="str">
        <f>HYPERLINK("https://www.airitibooks.com/Detail/Detail?PublicationID=P20200103186", "https://www.airitibooks.com/Detail/Detail?PublicationID=P20200103186")</f>
        <v>https://www.airitibooks.com/Detail/Detail?PublicationID=P20200103186</v>
      </c>
    </row>
    <row r="241" spans="1:6" ht="33.950000000000003" customHeight="1" x14ac:dyDescent="0.25">
      <c r="A241" s="9" t="s">
        <v>767</v>
      </c>
      <c r="B241" s="6" t="s">
        <v>768</v>
      </c>
      <c r="C241" s="6" t="s">
        <v>769</v>
      </c>
      <c r="D241" s="6" t="s">
        <v>770</v>
      </c>
      <c r="E241" s="3" t="s">
        <v>177</v>
      </c>
      <c r="F241" s="4" t="str">
        <f>HYPERLINK("https://www.airitibooks.com/Detail/Detail?PublicationID=P20200103190", "https://www.airitibooks.com/Detail/Detail?PublicationID=P20200103190")</f>
        <v>https://www.airitibooks.com/Detail/Detail?PublicationID=P20200103190</v>
      </c>
    </row>
    <row r="242" spans="1:6" ht="21" customHeight="1" x14ac:dyDescent="0.25">
      <c r="A242" s="9" t="s">
        <v>771</v>
      </c>
      <c r="B242" s="6" t="s">
        <v>772</v>
      </c>
      <c r="C242" s="6" t="s">
        <v>702</v>
      </c>
      <c r="D242" s="6" t="s">
        <v>773</v>
      </c>
      <c r="E242" s="3" t="s">
        <v>59</v>
      </c>
      <c r="F242" s="4" t="str">
        <f>HYPERLINK("https://www.airitibooks.com/Detail/Detail?PublicationID=P20200110100", "https://www.airitibooks.com/Detail/Detail?PublicationID=P20200110100")</f>
        <v>https://www.airitibooks.com/Detail/Detail?PublicationID=P20200110100</v>
      </c>
    </row>
    <row r="243" spans="1:6" ht="36.950000000000003" customHeight="1" x14ac:dyDescent="0.25">
      <c r="A243" s="9" t="s">
        <v>774</v>
      </c>
      <c r="B243" s="6" t="s">
        <v>775</v>
      </c>
      <c r="C243" s="6" t="s">
        <v>776</v>
      </c>
      <c r="D243" s="6" t="s">
        <v>777</v>
      </c>
      <c r="E243" s="3" t="s">
        <v>177</v>
      </c>
      <c r="F243" s="4" t="str">
        <f>HYPERLINK("https://www.airitibooks.com/Detail/Detail?PublicationID=P20200110117", "https://www.airitibooks.com/Detail/Detail?PublicationID=P20200110117")</f>
        <v>https://www.airitibooks.com/Detail/Detail?PublicationID=P20200110117</v>
      </c>
    </row>
    <row r="244" spans="1:6" ht="33.6" customHeight="1" x14ac:dyDescent="0.25">
      <c r="A244" s="9" t="s">
        <v>778</v>
      </c>
      <c r="B244" s="6" t="s">
        <v>779</v>
      </c>
      <c r="C244" s="6" t="s">
        <v>275</v>
      </c>
      <c r="D244" s="6" t="s">
        <v>780</v>
      </c>
      <c r="E244" s="3" t="s">
        <v>177</v>
      </c>
      <c r="F244" s="4" t="str">
        <f>HYPERLINK("https://www.airitibooks.com/Detail/Detail?PublicationID=P20200110239", "https://www.airitibooks.com/Detail/Detail?PublicationID=P20200110239")</f>
        <v>https://www.airitibooks.com/Detail/Detail?PublicationID=P20200110239</v>
      </c>
    </row>
    <row r="245" spans="1:6" ht="21" customHeight="1" x14ac:dyDescent="0.25">
      <c r="A245" s="9" t="s">
        <v>781</v>
      </c>
      <c r="B245" s="6" t="s">
        <v>782</v>
      </c>
      <c r="C245" s="6" t="s">
        <v>783</v>
      </c>
      <c r="D245" s="6" t="s">
        <v>784</v>
      </c>
      <c r="E245" s="3" t="s">
        <v>13</v>
      </c>
      <c r="F245" s="4" t="str">
        <f>HYPERLINK("https://www.airitibooks.com/Detail/Detail?PublicationID=P20200117009", "https://www.airitibooks.com/Detail/Detail?PublicationID=P20200117009")</f>
        <v>https://www.airitibooks.com/Detail/Detail?PublicationID=P20200117009</v>
      </c>
    </row>
    <row r="246" spans="1:6" ht="21" customHeight="1" x14ac:dyDescent="0.25">
      <c r="A246" s="9" t="s">
        <v>785</v>
      </c>
      <c r="B246" s="6" t="s">
        <v>786</v>
      </c>
      <c r="C246" s="6" t="s">
        <v>787</v>
      </c>
      <c r="D246" s="6" t="s">
        <v>788</v>
      </c>
      <c r="E246" s="3" t="s">
        <v>177</v>
      </c>
      <c r="F246" s="4" t="str">
        <f>HYPERLINK("https://www.airitibooks.com/Detail/Detail?PublicationID=P20200117033", "https://www.airitibooks.com/Detail/Detail?PublicationID=P20200117033")</f>
        <v>https://www.airitibooks.com/Detail/Detail?PublicationID=P20200117033</v>
      </c>
    </row>
    <row r="247" spans="1:6" ht="21" customHeight="1" x14ac:dyDescent="0.25">
      <c r="A247" s="9" t="s">
        <v>789</v>
      </c>
      <c r="B247" s="6" t="s">
        <v>790</v>
      </c>
      <c r="C247" s="6" t="s">
        <v>715</v>
      </c>
      <c r="D247" s="6" t="s">
        <v>791</v>
      </c>
      <c r="E247" s="3" t="s">
        <v>177</v>
      </c>
      <c r="F247" s="4" t="str">
        <f>HYPERLINK("https://www.airitibooks.com/Detail/Detail?PublicationID=P20200117034", "https://www.airitibooks.com/Detail/Detail?PublicationID=P20200117034")</f>
        <v>https://www.airitibooks.com/Detail/Detail?PublicationID=P20200117034</v>
      </c>
    </row>
    <row r="248" spans="1:6" ht="21" customHeight="1" x14ac:dyDescent="0.25">
      <c r="A248" s="9" t="s">
        <v>792</v>
      </c>
      <c r="B248" s="6" t="s">
        <v>793</v>
      </c>
      <c r="C248" s="6" t="s">
        <v>794</v>
      </c>
      <c r="D248" s="6" t="s">
        <v>795</v>
      </c>
      <c r="E248" s="3" t="s">
        <v>177</v>
      </c>
      <c r="F248" s="4" t="str">
        <f>HYPERLINK("https://www.airitibooks.com/Detail/Detail?PublicationID=P20200117056", "https://www.airitibooks.com/Detail/Detail?PublicationID=P20200117056")</f>
        <v>https://www.airitibooks.com/Detail/Detail?PublicationID=P20200117056</v>
      </c>
    </row>
    <row r="249" spans="1:6" ht="21" customHeight="1" x14ac:dyDescent="0.25">
      <c r="A249" s="9" t="s">
        <v>796</v>
      </c>
      <c r="B249" s="6" t="s">
        <v>797</v>
      </c>
      <c r="C249" s="6" t="s">
        <v>122</v>
      </c>
      <c r="D249" s="6" t="s">
        <v>798</v>
      </c>
      <c r="E249" s="3" t="s">
        <v>177</v>
      </c>
      <c r="F249" s="4" t="str">
        <f>HYPERLINK("https://www.airitibooks.com/Detail/Detail?PublicationID=P20200117059", "https://www.airitibooks.com/Detail/Detail?PublicationID=P20200117059")</f>
        <v>https://www.airitibooks.com/Detail/Detail?PublicationID=P20200117059</v>
      </c>
    </row>
    <row r="250" spans="1:6" ht="21" customHeight="1" x14ac:dyDescent="0.25">
      <c r="A250" s="9" t="s">
        <v>799</v>
      </c>
      <c r="B250" s="6" t="s">
        <v>800</v>
      </c>
      <c r="C250" s="6" t="s">
        <v>122</v>
      </c>
      <c r="D250" s="6" t="s">
        <v>791</v>
      </c>
      <c r="E250" s="3" t="s">
        <v>177</v>
      </c>
      <c r="F250" s="4" t="str">
        <f>HYPERLINK("https://www.airitibooks.com/Detail/Detail?PublicationID=P20200117068", "https://www.airitibooks.com/Detail/Detail?PublicationID=P20200117068")</f>
        <v>https://www.airitibooks.com/Detail/Detail?PublicationID=P20200117068</v>
      </c>
    </row>
    <row r="251" spans="1:6" ht="21" customHeight="1" x14ac:dyDescent="0.25">
      <c r="A251" s="9" t="s">
        <v>801</v>
      </c>
      <c r="B251" s="6" t="s">
        <v>802</v>
      </c>
      <c r="C251" s="6" t="s">
        <v>122</v>
      </c>
      <c r="D251" s="6" t="s">
        <v>803</v>
      </c>
      <c r="E251" s="3" t="s">
        <v>177</v>
      </c>
      <c r="F251" s="4" t="str">
        <f>HYPERLINK("https://www.airitibooks.com/Detail/Detail?PublicationID=P20200117069", "https://www.airitibooks.com/Detail/Detail?PublicationID=P20200117069")</f>
        <v>https://www.airitibooks.com/Detail/Detail?PublicationID=P20200117069</v>
      </c>
    </row>
    <row r="252" spans="1:6" ht="21" customHeight="1" x14ac:dyDescent="0.25">
      <c r="A252" s="9" t="s">
        <v>804</v>
      </c>
      <c r="B252" s="6" t="s">
        <v>805</v>
      </c>
      <c r="C252" s="6" t="s">
        <v>122</v>
      </c>
      <c r="D252" s="6" t="s">
        <v>806</v>
      </c>
      <c r="E252" s="3" t="s">
        <v>177</v>
      </c>
      <c r="F252" s="4" t="str">
        <f>HYPERLINK("https://www.airitibooks.com/Detail/Detail?PublicationID=P20200117073", "https://www.airitibooks.com/Detail/Detail?PublicationID=P20200117073")</f>
        <v>https://www.airitibooks.com/Detail/Detail?PublicationID=P20200117073</v>
      </c>
    </row>
    <row r="253" spans="1:6" ht="21" customHeight="1" x14ac:dyDescent="0.25">
      <c r="A253" s="9" t="s">
        <v>807</v>
      </c>
      <c r="B253" s="6" t="s">
        <v>808</v>
      </c>
      <c r="C253" s="6" t="s">
        <v>122</v>
      </c>
      <c r="D253" s="6" t="s">
        <v>809</v>
      </c>
      <c r="E253" s="3" t="s">
        <v>177</v>
      </c>
      <c r="F253" s="4" t="str">
        <f>HYPERLINK("https://www.airitibooks.com/Detail/Detail?PublicationID=P20200117075", "https://www.airitibooks.com/Detail/Detail?PublicationID=P20200117075")</f>
        <v>https://www.airitibooks.com/Detail/Detail?PublicationID=P20200117075</v>
      </c>
    </row>
    <row r="254" spans="1:6" ht="21" customHeight="1" x14ac:dyDescent="0.25">
      <c r="A254" s="9" t="s">
        <v>810</v>
      </c>
      <c r="B254" s="6" t="s">
        <v>811</v>
      </c>
      <c r="C254" s="6" t="s">
        <v>812</v>
      </c>
      <c r="D254" s="6" t="s">
        <v>813</v>
      </c>
      <c r="E254" s="3" t="s">
        <v>59</v>
      </c>
      <c r="F254" s="4" t="str">
        <f>HYPERLINK("https://www.airitibooks.com/Detail/Detail?PublicationID=P20200117172", "https://www.airitibooks.com/Detail/Detail?PublicationID=P20200117172")</f>
        <v>https://www.airitibooks.com/Detail/Detail?PublicationID=P20200117172</v>
      </c>
    </row>
    <row r="255" spans="1:6" ht="35.450000000000003" customHeight="1" x14ac:dyDescent="0.25">
      <c r="A255" s="9" t="s">
        <v>814</v>
      </c>
      <c r="B255" s="6" t="s">
        <v>815</v>
      </c>
      <c r="C255" s="6" t="s">
        <v>816</v>
      </c>
      <c r="D255" s="6" t="s">
        <v>817</v>
      </c>
      <c r="E255" s="3" t="s">
        <v>59</v>
      </c>
      <c r="F255" s="4" t="str">
        <f>HYPERLINK("https://www.airitibooks.com/Detail/Detail?PublicationID=P20200117260", "https://www.airitibooks.com/Detail/Detail?PublicationID=P20200117260")</f>
        <v>https://www.airitibooks.com/Detail/Detail?PublicationID=P20200117260</v>
      </c>
    </row>
    <row r="256" spans="1:6" ht="21" customHeight="1" x14ac:dyDescent="0.25">
      <c r="A256" s="9" t="s">
        <v>818</v>
      </c>
      <c r="B256" s="6" t="s">
        <v>819</v>
      </c>
      <c r="C256" s="6" t="s">
        <v>50</v>
      </c>
      <c r="D256" s="6" t="s">
        <v>820</v>
      </c>
      <c r="E256" s="3" t="s">
        <v>177</v>
      </c>
      <c r="F256" s="4" t="str">
        <f>HYPERLINK("https://www.airitibooks.com/Detail/Detail?PublicationID=P20200131107", "https://www.airitibooks.com/Detail/Detail?PublicationID=P20200131107")</f>
        <v>https://www.airitibooks.com/Detail/Detail?PublicationID=P20200131107</v>
      </c>
    </row>
    <row r="257" spans="1:6" ht="21" customHeight="1" x14ac:dyDescent="0.25">
      <c r="A257" s="9" t="s">
        <v>821</v>
      </c>
      <c r="B257" s="6" t="s">
        <v>822</v>
      </c>
      <c r="C257" s="6" t="s">
        <v>50</v>
      </c>
      <c r="D257" s="6" t="s">
        <v>823</v>
      </c>
      <c r="E257" s="3" t="s">
        <v>177</v>
      </c>
      <c r="F257" s="4" t="str">
        <f>HYPERLINK("https://www.airitibooks.com/Detail/Detail?PublicationID=P20200131113", "https://www.airitibooks.com/Detail/Detail?PublicationID=P20200131113")</f>
        <v>https://www.airitibooks.com/Detail/Detail?PublicationID=P20200131113</v>
      </c>
    </row>
    <row r="258" spans="1:6" ht="21" customHeight="1" x14ac:dyDescent="0.25">
      <c r="A258" s="9" t="s">
        <v>824</v>
      </c>
      <c r="B258" s="6" t="s">
        <v>825</v>
      </c>
      <c r="C258" s="6" t="s">
        <v>826</v>
      </c>
      <c r="D258" s="6" t="s">
        <v>827</v>
      </c>
      <c r="E258" s="3" t="s">
        <v>177</v>
      </c>
      <c r="F258" s="4" t="str">
        <f>HYPERLINK("https://www.airitibooks.com/Detail/Detail?PublicationID=P20200131215", "https://www.airitibooks.com/Detail/Detail?PublicationID=P20200131215")</f>
        <v>https://www.airitibooks.com/Detail/Detail?PublicationID=P20200131215</v>
      </c>
    </row>
    <row r="259" spans="1:6" ht="21" customHeight="1" x14ac:dyDescent="0.25">
      <c r="A259" s="9" t="s">
        <v>828</v>
      </c>
      <c r="B259" s="6" t="s">
        <v>829</v>
      </c>
      <c r="C259" s="6" t="s">
        <v>812</v>
      </c>
      <c r="D259" s="6" t="s">
        <v>830</v>
      </c>
      <c r="E259" s="3" t="s">
        <v>177</v>
      </c>
      <c r="F259" s="4" t="str">
        <f>HYPERLINK("https://www.airitibooks.com/Detail/Detail?PublicationID=P20200131216", "https://www.airitibooks.com/Detail/Detail?PublicationID=P20200131216")</f>
        <v>https://www.airitibooks.com/Detail/Detail?PublicationID=P20200131216</v>
      </c>
    </row>
    <row r="260" spans="1:6" ht="21" customHeight="1" x14ac:dyDescent="0.25">
      <c r="A260" s="9" t="s">
        <v>831</v>
      </c>
      <c r="B260" s="6" t="s">
        <v>832</v>
      </c>
      <c r="C260" s="6" t="s">
        <v>695</v>
      </c>
      <c r="D260" s="6" t="s">
        <v>833</v>
      </c>
      <c r="E260" s="3" t="s">
        <v>834</v>
      </c>
      <c r="F260" s="4" t="str">
        <f>HYPERLINK("https://www.airitibooks.com/Detail/Detail?PublicationID=P20200215001", "https://www.airitibooks.com/Detail/Detail?PublicationID=P20200215001")</f>
        <v>https://www.airitibooks.com/Detail/Detail?PublicationID=P20200215001</v>
      </c>
    </row>
    <row r="261" spans="1:6" ht="21" customHeight="1" x14ac:dyDescent="0.25">
      <c r="A261" s="9" t="s">
        <v>835</v>
      </c>
      <c r="B261" s="6" t="s">
        <v>836</v>
      </c>
      <c r="C261" s="6" t="s">
        <v>702</v>
      </c>
      <c r="D261" s="6" t="s">
        <v>837</v>
      </c>
      <c r="E261" s="3" t="s">
        <v>834</v>
      </c>
      <c r="F261" s="4" t="str">
        <f>HYPERLINK("https://www.airitibooks.com/Detail/Detail?PublicationID=P20200215008", "https://www.airitibooks.com/Detail/Detail?PublicationID=P20200215008")</f>
        <v>https://www.airitibooks.com/Detail/Detail?PublicationID=P20200215008</v>
      </c>
    </row>
    <row r="262" spans="1:6" ht="38.1" customHeight="1" x14ac:dyDescent="0.25">
      <c r="A262" s="9" t="s">
        <v>838</v>
      </c>
      <c r="B262" s="6" t="s">
        <v>839</v>
      </c>
      <c r="C262" s="6" t="s">
        <v>330</v>
      </c>
      <c r="D262" s="6" t="s">
        <v>840</v>
      </c>
      <c r="E262" s="3" t="s">
        <v>177</v>
      </c>
      <c r="F262" s="4" t="str">
        <f>HYPERLINK("https://www.airitibooks.com/Detail/Detail?PublicationID=P20200215018", "https://www.airitibooks.com/Detail/Detail?PublicationID=P20200215018")</f>
        <v>https://www.airitibooks.com/Detail/Detail?PublicationID=P20200215018</v>
      </c>
    </row>
    <row r="263" spans="1:6" ht="33.950000000000003" customHeight="1" x14ac:dyDescent="0.25">
      <c r="A263" s="9" t="s">
        <v>841</v>
      </c>
      <c r="B263" s="6" t="s">
        <v>842</v>
      </c>
      <c r="C263" s="6" t="s">
        <v>330</v>
      </c>
      <c r="D263" s="6" t="s">
        <v>843</v>
      </c>
      <c r="E263" s="3" t="s">
        <v>177</v>
      </c>
      <c r="F263" s="4" t="str">
        <f>HYPERLINK("https://www.airitibooks.com/Detail/Detail?PublicationID=P20200215019", "https://www.airitibooks.com/Detail/Detail?PublicationID=P20200215019")</f>
        <v>https://www.airitibooks.com/Detail/Detail?PublicationID=P20200215019</v>
      </c>
    </row>
    <row r="264" spans="1:6" ht="33.950000000000003" customHeight="1" x14ac:dyDescent="0.25">
      <c r="A264" s="9" t="s">
        <v>844</v>
      </c>
      <c r="B264" s="6" t="s">
        <v>845</v>
      </c>
      <c r="C264" s="6" t="s">
        <v>330</v>
      </c>
      <c r="D264" s="6" t="s">
        <v>846</v>
      </c>
      <c r="E264" s="3" t="s">
        <v>177</v>
      </c>
      <c r="F264" s="4" t="str">
        <f>HYPERLINK("https://www.airitibooks.com/Detail/Detail?PublicationID=P20200215020", "https://www.airitibooks.com/Detail/Detail?PublicationID=P20200215020")</f>
        <v>https://www.airitibooks.com/Detail/Detail?PublicationID=P20200215020</v>
      </c>
    </row>
    <row r="265" spans="1:6" ht="33" customHeight="1" x14ac:dyDescent="0.25">
      <c r="A265" s="9" t="s">
        <v>847</v>
      </c>
      <c r="B265" s="6" t="s">
        <v>848</v>
      </c>
      <c r="C265" s="6" t="s">
        <v>330</v>
      </c>
      <c r="D265" s="6" t="s">
        <v>849</v>
      </c>
      <c r="E265" s="3" t="s">
        <v>177</v>
      </c>
      <c r="F265" s="4" t="str">
        <f>HYPERLINK("https://www.airitibooks.com/Detail/Detail?PublicationID=P20200215022", "https://www.airitibooks.com/Detail/Detail?PublicationID=P20200215022")</f>
        <v>https://www.airitibooks.com/Detail/Detail?PublicationID=P20200215022</v>
      </c>
    </row>
    <row r="266" spans="1:6" ht="38.1" customHeight="1" x14ac:dyDescent="0.25">
      <c r="A266" s="9" t="s">
        <v>850</v>
      </c>
      <c r="B266" s="6" t="s">
        <v>851</v>
      </c>
      <c r="C266" s="6" t="s">
        <v>330</v>
      </c>
      <c r="D266" s="6" t="s">
        <v>852</v>
      </c>
      <c r="E266" s="3" t="s">
        <v>177</v>
      </c>
      <c r="F266" s="4" t="str">
        <f>HYPERLINK("https://www.airitibooks.com/Detail/Detail?PublicationID=P20200215024", "https://www.airitibooks.com/Detail/Detail?PublicationID=P20200215024")</f>
        <v>https://www.airitibooks.com/Detail/Detail?PublicationID=P20200215024</v>
      </c>
    </row>
    <row r="267" spans="1:6" ht="33.6" customHeight="1" x14ac:dyDescent="0.25">
      <c r="A267" s="9" t="s">
        <v>853</v>
      </c>
      <c r="B267" s="6" t="s">
        <v>854</v>
      </c>
      <c r="C267" s="6" t="s">
        <v>330</v>
      </c>
      <c r="D267" s="6" t="s">
        <v>855</v>
      </c>
      <c r="E267" s="3" t="s">
        <v>177</v>
      </c>
      <c r="F267" s="4" t="str">
        <f>HYPERLINK("https://www.airitibooks.com/Detail/Detail?PublicationID=P20200215028", "https://www.airitibooks.com/Detail/Detail?PublicationID=P20200215028")</f>
        <v>https://www.airitibooks.com/Detail/Detail?PublicationID=P20200215028</v>
      </c>
    </row>
    <row r="268" spans="1:6" ht="36" customHeight="1" x14ac:dyDescent="0.25">
      <c r="A268" s="9" t="s">
        <v>856</v>
      </c>
      <c r="B268" s="6" t="s">
        <v>857</v>
      </c>
      <c r="C268" s="6" t="s">
        <v>330</v>
      </c>
      <c r="D268" s="6" t="s">
        <v>852</v>
      </c>
      <c r="E268" s="3" t="s">
        <v>177</v>
      </c>
      <c r="F268" s="4" t="str">
        <f>HYPERLINK("https://www.airitibooks.com/Detail/Detail?PublicationID=P20200215029", "https://www.airitibooks.com/Detail/Detail?PublicationID=P20200215029")</f>
        <v>https://www.airitibooks.com/Detail/Detail?PublicationID=P20200215029</v>
      </c>
    </row>
    <row r="269" spans="1:6" ht="21" customHeight="1" x14ac:dyDescent="0.25">
      <c r="A269" s="9" t="s">
        <v>858</v>
      </c>
      <c r="B269" s="6" t="s">
        <v>859</v>
      </c>
      <c r="C269" s="6" t="s">
        <v>330</v>
      </c>
      <c r="D269" s="6" t="s">
        <v>852</v>
      </c>
      <c r="E269" s="3" t="s">
        <v>177</v>
      </c>
      <c r="F269" s="4" t="str">
        <f>HYPERLINK("https://www.airitibooks.com/Detail/Detail?PublicationID=P20200215030", "https://www.airitibooks.com/Detail/Detail?PublicationID=P20200215030")</f>
        <v>https://www.airitibooks.com/Detail/Detail?PublicationID=P20200215030</v>
      </c>
    </row>
    <row r="270" spans="1:6" ht="21" customHeight="1" x14ac:dyDescent="0.25">
      <c r="A270" s="9" t="s">
        <v>860</v>
      </c>
      <c r="B270" s="6" t="s">
        <v>861</v>
      </c>
      <c r="C270" s="6" t="s">
        <v>330</v>
      </c>
      <c r="D270" s="6" t="s">
        <v>862</v>
      </c>
      <c r="E270" s="3" t="s">
        <v>177</v>
      </c>
      <c r="F270" s="4" t="str">
        <f>HYPERLINK("https://www.airitibooks.com/Detail/Detail?PublicationID=P20200215031", "https://www.airitibooks.com/Detail/Detail?PublicationID=P20200215031")</f>
        <v>https://www.airitibooks.com/Detail/Detail?PublicationID=P20200215031</v>
      </c>
    </row>
    <row r="271" spans="1:6" ht="21" customHeight="1" x14ac:dyDescent="0.25">
      <c r="A271" s="9" t="s">
        <v>863</v>
      </c>
      <c r="B271" s="6" t="s">
        <v>864</v>
      </c>
      <c r="C271" s="6" t="s">
        <v>397</v>
      </c>
      <c r="D271" s="6" t="s">
        <v>398</v>
      </c>
      <c r="E271" s="3" t="s">
        <v>177</v>
      </c>
      <c r="F271" s="4" t="str">
        <f>HYPERLINK("https://www.airitibooks.com/Detail/Detail?PublicationID=P20200215032", "https://www.airitibooks.com/Detail/Detail?PublicationID=P20200215032")</f>
        <v>https://www.airitibooks.com/Detail/Detail?PublicationID=P20200215032</v>
      </c>
    </row>
    <row r="272" spans="1:6" ht="34.5" customHeight="1" x14ac:dyDescent="0.25">
      <c r="A272" s="9" t="s">
        <v>865</v>
      </c>
      <c r="B272" s="6" t="s">
        <v>866</v>
      </c>
      <c r="C272" s="6" t="s">
        <v>397</v>
      </c>
      <c r="D272" s="6" t="s">
        <v>401</v>
      </c>
      <c r="E272" s="3" t="s">
        <v>177</v>
      </c>
      <c r="F272" s="4" t="str">
        <f>HYPERLINK("https://www.airitibooks.com/Detail/Detail?PublicationID=P20200215033", "https://www.airitibooks.com/Detail/Detail?PublicationID=P20200215033")</f>
        <v>https://www.airitibooks.com/Detail/Detail?PublicationID=P20200215033</v>
      </c>
    </row>
    <row r="273" spans="1:6" ht="21" customHeight="1" x14ac:dyDescent="0.25">
      <c r="A273" s="9" t="s">
        <v>867</v>
      </c>
      <c r="B273" s="6" t="s">
        <v>868</v>
      </c>
      <c r="C273" s="6" t="s">
        <v>397</v>
      </c>
      <c r="D273" s="6" t="s">
        <v>398</v>
      </c>
      <c r="E273" s="3" t="s">
        <v>177</v>
      </c>
      <c r="F273" s="4" t="str">
        <f>HYPERLINK("https://www.airitibooks.com/Detail/Detail?PublicationID=P20200215034", "https://www.airitibooks.com/Detail/Detail?PublicationID=P20200215034")</f>
        <v>https://www.airitibooks.com/Detail/Detail?PublicationID=P20200215034</v>
      </c>
    </row>
    <row r="274" spans="1:6" ht="32.1" customHeight="1" x14ac:dyDescent="0.25">
      <c r="A274" s="9" t="s">
        <v>869</v>
      </c>
      <c r="B274" s="6" t="s">
        <v>870</v>
      </c>
      <c r="C274" s="6" t="s">
        <v>397</v>
      </c>
      <c r="D274" s="6" t="s">
        <v>871</v>
      </c>
      <c r="E274" s="3" t="s">
        <v>177</v>
      </c>
      <c r="F274" s="4" t="str">
        <f>HYPERLINK("https://www.airitibooks.com/Detail/Detail?PublicationID=P20200215035", "https://www.airitibooks.com/Detail/Detail?PublicationID=P20200215035")</f>
        <v>https://www.airitibooks.com/Detail/Detail?PublicationID=P20200215035</v>
      </c>
    </row>
    <row r="275" spans="1:6" ht="21" customHeight="1" x14ac:dyDescent="0.25">
      <c r="A275" s="9" t="s">
        <v>872</v>
      </c>
      <c r="B275" s="6" t="s">
        <v>873</v>
      </c>
      <c r="C275" s="6" t="s">
        <v>397</v>
      </c>
      <c r="D275" s="6" t="s">
        <v>874</v>
      </c>
      <c r="E275" s="3" t="s">
        <v>177</v>
      </c>
      <c r="F275" s="4" t="str">
        <f>HYPERLINK("https://www.airitibooks.com/Detail/Detail?PublicationID=P20200215037", "https://www.airitibooks.com/Detail/Detail?PublicationID=P20200215037")</f>
        <v>https://www.airitibooks.com/Detail/Detail?PublicationID=P20200215037</v>
      </c>
    </row>
    <row r="276" spans="1:6" ht="21" customHeight="1" x14ac:dyDescent="0.25">
      <c r="A276" s="9" t="s">
        <v>875</v>
      </c>
      <c r="B276" s="6" t="s">
        <v>876</v>
      </c>
      <c r="C276" s="6" t="s">
        <v>397</v>
      </c>
      <c r="D276" s="6" t="s">
        <v>401</v>
      </c>
      <c r="E276" s="3" t="s">
        <v>177</v>
      </c>
      <c r="F276" s="4" t="str">
        <f>HYPERLINK("https://www.airitibooks.com/Detail/Detail?PublicationID=P20200215038", "https://www.airitibooks.com/Detail/Detail?PublicationID=P20200215038")</f>
        <v>https://www.airitibooks.com/Detail/Detail?PublicationID=P20200215038</v>
      </c>
    </row>
    <row r="277" spans="1:6" ht="33.950000000000003" customHeight="1" x14ac:dyDescent="0.25">
      <c r="A277" s="9" t="s">
        <v>877</v>
      </c>
      <c r="B277" s="6" t="s">
        <v>878</v>
      </c>
      <c r="C277" s="6" t="s">
        <v>330</v>
      </c>
      <c r="D277" s="6" t="s">
        <v>852</v>
      </c>
      <c r="E277" s="3" t="s">
        <v>177</v>
      </c>
      <c r="F277" s="4" t="str">
        <f>HYPERLINK("https://www.airitibooks.com/Detail/Detail?PublicationID=P20200215039", "https://www.airitibooks.com/Detail/Detail?PublicationID=P20200215039")</f>
        <v>https://www.airitibooks.com/Detail/Detail?PublicationID=P20200215039</v>
      </c>
    </row>
    <row r="278" spans="1:6" ht="33.6" customHeight="1" x14ac:dyDescent="0.25">
      <c r="A278" s="9" t="s">
        <v>879</v>
      </c>
      <c r="B278" s="6" t="s">
        <v>880</v>
      </c>
      <c r="C278" s="6" t="s">
        <v>330</v>
      </c>
      <c r="D278" s="6" t="s">
        <v>881</v>
      </c>
      <c r="E278" s="3" t="s">
        <v>177</v>
      </c>
      <c r="F278" s="4" t="str">
        <f>HYPERLINK("https://www.airitibooks.com/Detail/Detail?PublicationID=P20200215040", "https://www.airitibooks.com/Detail/Detail?PublicationID=P20200215040")</f>
        <v>https://www.airitibooks.com/Detail/Detail?PublicationID=P20200215040</v>
      </c>
    </row>
    <row r="279" spans="1:6" ht="34.5" customHeight="1" x14ac:dyDescent="0.25">
      <c r="A279" s="9" t="s">
        <v>882</v>
      </c>
      <c r="B279" s="6" t="s">
        <v>883</v>
      </c>
      <c r="C279" s="6" t="s">
        <v>397</v>
      </c>
      <c r="D279" s="6" t="s">
        <v>398</v>
      </c>
      <c r="E279" s="3" t="s">
        <v>177</v>
      </c>
      <c r="F279" s="4" t="str">
        <f>HYPERLINK("https://www.airitibooks.com/Detail/Detail?PublicationID=P20200215041", "https://www.airitibooks.com/Detail/Detail?PublicationID=P20200215041")</f>
        <v>https://www.airitibooks.com/Detail/Detail?PublicationID=P20200215041</v>
      </c>
    </row>
    <row r="280" spans="1:6" ht="21" customHeight="1" x14ac:dyDescent="0.25">
      <c r="A280" s="9" t="s">
        <v>884</v>
      </c>
      <c r="B280" s="6" t="s">
        <v>885</v>
      </c>
      <c r="C280" s="6" t="s">
        <v>330</v>
      </c>
      <c r="D280" s="6" t="s">
        <v>886</v>
      </c>
      <c r="E280" s="3" t="s">
        <v>834</v>
      </c>
      <c r="F280" s="4" t="str">
        <f>HYPERLINK("https://www.airitibooks.com/Detail/Detail?PublicationID=P20200215044", "https://www.airitibooks.com/Detail/Detail?PublicationID=P20200215044")</f>
        <v>https://www.airitibooks.com/Detail/Detail?PublicationID=P20200215044</v>
      </c>
    </row>
    <row r="281" spans="1:6" ht="21" customHeight="1" x14ac:dyDescent="0.25">
      <c r="A281" s="9" t="s">
        <v>887</v>
      </c>
      <c r="B281" s="6" t="s">
        <v>888</v>
      </c>
      <c r="C281" s="6" t="s">
        <v>330</v>
      </c>
      <c r="D281" s="6" t="s">
        <v>889</v>
      </c>
      <c r="E281" s="3" t="s">
        <v>177</v>
      </c>
      <c r="F281" s="4" t="str">
        <f>HYPERLINK("https://www.airitibooks.com/Detail/Detail?PublicationID=P20200215045", "https://www.airitibooks.com/Detail/Detail?PublicationID=P20200215045")</f>
        <v>https://www.airitibooks.com/Detail/Detail?PublicationID=P20200215045</v>
      </c>
    </row>
    <row r="282" spans="1:6" ht="21" customHeight="1" x14ac:dyDescent="0.25">
      <c r="A282" s="9" t="s">
        <v>890</v>
      </c>
      <c r="B282" s="6" t="s">
        <v>891</v>
      </c>
      <c r="C282" s="6" t="s">
        <v>722</v>
      </c>
      <c r="D282" s="6" t="s">
        <v>892</v>
      </c>
      <c r="E282" s="3" t="s">
        <v>177</v>
      </c>
      <c r="F282" s="4" t="str">
        <f>HYPERLINK("https://www.airitibooks.com/Detail/Detail?PublicationID=P20200215075", "https://www.airitibooks.com/Detail/Detail?PublicationID=P20200215075")</f>
        <v>https://www.airitibooks.com/Detail/Detail?PublicationID=P20200215075</v>
      </c>
    </row>
    <row r="283" spans="1:6" ht="33.6" customHeight="1" x14ac:dyDescent="0.25">
      <c r="A283" s="9" t="s">
        <v>893</v>
      </c>
      <c r="B283" s="6" t="s">
        <v>894</v>
      </c>
      <c r="C283" s="6" t="s">
        <v>11</v>
      </c>
      <c r="D283" s="6" t="s">
        <v>895</v>
      </c>
      <c r="E283" s="3" t="s">
        <v>177</v>
      </c>
      <c r="F283" s="4" t="str">
        <f>HYPERLINK("https://www.airitibooks.com/Detail/Detail?PublicationID=P20200215086", "https://www.airitibooks.com/Detail/Detail?PublicationID=P20200215086")</f>
        <v>https://www.airitibooks.com/Detail/Detail?PublicationID=P20200215086</v>
      </c>
    </row>
    <row r="284" spans="1:6" ht="21" customHeight="1" x14ac:dyDescent="0.25">
      <c r="A284" s="9" t="s">
        <v>896</v>
      </c>
      <c r="B284" s="6" t="s">
        <v>897</v>
      </c>
      <c r="C284" s="6" t="s">
        <v>383</v>
      </c>
      <c r="D284" s="6" t="s">
        <v>898</v>
      </c>
      <c r="E284" s="3" t="s">
        <v>13</v>
      </c>
      <c r="F284" s="4" t="str">
        <f>HYPERLINK("https://www.airitibooks.com/Detail/Detail?PublicationID=P20200221043", "https://www.airitibooks.com/Detail/Detail?PublicationID=P20200221043")</f>
        <v>https://www.airitibooks.com/Detail/Detail?PublicationID=P20200221043</v>
      </c>
    </row>
    <row r="285" spans="1:6" ht="21" customHeight="1" x14ac:dyDescent="0.25">
      <c r="A285" s="9" t="s">
        <v>899</v>
      </c>
      <c r="B285" s="6" t="s">
        <v>900</v>
      </c>
      <c r="C285" s="6" t="s">
        <v>383</v>
      </c>
      <c r="D285" s="6" t="s">
        <v>901</v>
      </c>
      <c r="E285" s="3" t="s">
        <v>13</v>
      </c>
      <c r="F285" s="4" t="str">
        <f>HYPERLINK("https://www.airitibooks.com/Detail/Detail?PublicationID=P20200221055", "https://www.airitibooks.com/Detail/Detail?PublicationID=P20200221055")</f>
        <v>https://www.airitibooks.com/Detail/Detail?PublicationID=P20200221055</v>
      </c>
    </row>
    <row r="286" spans="1:6" ht="21" customHeight="1" x14ac:dyDescent="0.25">
      <c r="A286" s="9" t="s">
        <v>902</v>
      </c>
      <c r="B286" s="6" t="s">
        <v>903</v>
      </c>
      <c r="C286" s="6" t="s">
        <v>383</v>
      </c>
      <c r="D286" s="6" t="s">
        <v>904</v>
      </c>
      <c r="E286" s="3" t="s">
        <v>177</v>
      </c>
      <c r="F286" s="4" t="str">
        <f>HYPERLINK("https://www.airitibooks.com/Detail/Detail?PublicationID=P20200221090", "https://www.airitibooks.com/Detail/Detail?PublicationID=P20200221090")</f>
        <v>https://www.airitibooks.com/Detail/Detail?PublicationID=P20200221090</v>
      </c>
    </row>
    <row r="287" spans="1:6" ht="36.6" customHeight="1" x14ac:dyDescent="0.25">
      <c r="A287" s="9" t="s">
        <v>905</v>
      </c>
      <c r="B287" s="6" t="s">
        <v>906</v>
      </c>
      <c r="C287" s="6" t="s">
        <v>383</v>
      </c>
      <c r="D287" s="6" t="s">
        <v>907</v>
      </c>
      <c r="E287" s="3" t="s">
        <v>177</v>
      </c>
      <c r="F287" s="4" t="str">
        <f>HYPERLINK("https://www.airitibooks.com/Detail/Detail?PublicationID=P20200221092", "https://www.airitibooks.com/Detail/Detail?PublicationID=P20200221092")</f>
        <v>https://www.airitibooks.com/Detail/Detail?PublicationID=P20200221092</v>
      </c>
    </row>
    <row r="288" spans="1:6" ht="49.5" customHeight="1" x14ac:dyDescent="0.25">
      <c r="A288" s="9" t="s">
        <v>908</v>
      </c>
      <c r="B288" s="6" t="s">
        <v>909</v>
      </c>
      <c r="C288" s="6" t="s">
        <v>383</v>
      </c>
      <c r="D288" s="6" t="s">
        <v>910</v>
      </c>
      <c r="E288" s="3" t="s">
        <v>177</v>
      </c>
      <c r="F288" s="4" t="str">
        <f>HYPERLINK("https://www.airitibooks.com/Detail/Detail?PublicationID=P20200221093", "https://www.airitibooks.com/Detail/Detail?PublicationID=P20200221093")</f>
        <v>https://www.airitibooks.com/Detail/Detail?PublicationID=P20200221093</v>
      </c>
    </row>
    <row r="289" spans="1:6" ht="21" customHeight="1" x14ac:dyDescent="0.25">
      <c r="A289" s="9" t="s">
        <v>911</v>
      </c>
      <c r="B289" s="6" t="s">
        <v>912</v>
      </c>
      <c r="C289" s="6" t="s">
        <v>383</v>
      </c>
      <c r="D289" s="6" t="s">
        <v>913</v>
      </c>
      <c r="E289" s="3" t="s">
        <v>177</v>
      </c>
      <c r="F289" s="4" t="str">
        <f>HYPERLINK("https://www.airitibooks.com/Detail/Detail?PublicationID=P20200221096", "https://www.airitibooks.com/Detail/Detail?PublicationID=P20200221096")</f>
        <v>https://www.airitibooks.com/Detail/Detail?PublicationID=P20200221096</v>
      </c>
    </row>
    <row r="290" spans="1:6" ht="33.950000000000003" customHeight="1" x14ac:dyDescent="0.25">
      <c r="A290" s="9" t="s">
        <v>914</v>
      </c>
      <c r="B290" s="6" t="s">
        <v>915</v>
      </c>
      <c r="C290" s="6" t="s">
        <v>383</v>
      </c>
      <c r="D290" s="6" t="s">
        <v>916</v>
      </c>
      <c r="E290" s="3" t="s">
        <v>177</v>
      </c>
      <c r="F290" s="4" t="str">
        <f>HYPERLINK("https://www.airitibooks.com/Detail/Detail?PublicationID=P20200221098", "https://www.airitibooks.com/Detail/Detail?PublicationID=P20200221098")</f>
        <v>https://www.airitibooks.com/Detail/Detail?PublicationID=P20200221098</v>
      </c>
    </row>
    <row r="291" spans="1:6" ht="34.5" customHeight="1" x14ac:dyDescent="0.25">
      <c r="A291" s="9" t="s">
        <v>917</v>
      </c>
      <c r="B291" s="6" t="s">
        <v>918</v>
      </c>
      <c r="C291" s="6" t="s">
        <v>383</v>
      </c>
      <c r="D291" s="6" t="s">
        <v>919</v>
      </c>
      <c r="E291" s="3" t="s">
        <v>13</v>
      </c>
      <c r="F291" s="4" t="str">
        <f>HYPERLINK("https://www.airitibooks.com/Detail/Detail?PublicationID=P20200221127", "https://www.airitibooks.com/Detail/Detail?PublicationID=P20200221127")</f>
        <v>https://www.airitibooks.com/Detail/Detail?PublicationID=P20200221127</v>
      </c>
    </row>
    <row r="292" spans="1:6" ht="21" customHeight="1" x14ac:dyDescent="0.25">
      <c r="A292" s="9" t="s">
        <v>920</v>
      </c>
      <c r="B292" s="6" t="s">
        <v>921</v>
      </c>
      <c r="C292" s="6" t="s">
        <v>922</v>
      </c>
      <c r="D292" s="6" t="s">
        <v>923</v>
      </c>
      <c r="E292" s="3" t="s">
        <v>177</v>
      </c>
      <c r="F292" s="4" t="str">
        <f>HYPERLINK("https://www.airitibooks.com/Detail/Detail?PublicationID=P20200424020", "https://www.airitibooks.com/Detail/Detail?PublicationID=P20200424020")</f>
        <v>https://www.airitibooks.com/Detail/Detail?PublicationID=P20200424020</v>
      </c>
    </row>
    <row r="293" spans="1:6" ht="21" customHeight="1" x14ac:dyDescent="0.25">
      <c r="A293" s="9" t="s">
        <v>924</v>
      </c>
      <c r="B293" s="6" t="s">
        <v>925</v>
      </c>
      <c r="C293" s="6" t="s">
        <v>606</v>
      </c>
      <c r="D293" s="6" t="s">
        <v>926</v>
      </c>
      <c r="E293" s="3" t="s">
        <v>177</v>
      </c>
      <c r="F293" s="4" t="str">
        <f>HYPERLINK("https://www.airitibooks.com/Detail/Detail?PublicationID=P20200424033", "https://www.airitibooks.com/Detail/Detail?PublicationID=P20200424033")</f>
        <v>https://www.airitibooks.com/Detail/Detail?PublicationID=P20200424033</v>
      </c>
    </row>
    <row r="294" spans="1:6" ht="37.5" customHeight="1" x14ac:dyDescent="0.25">
      <c r="A294" s="9" t="s">
        <v>927</v>
      </c>
      <c r="B294" s="6" t="s">
        <v>928</v>
      </c>
      <c r="C294" s="6" t="s">
        <v>929</v>
      </c>
      <c r="D294" s="6" t="s">
        <v>930</v>
      </c>
      <c r="E294" s="3" t="s">
        <v>834</v>
      </c>
      <c r="F294" s="4" t="str">
        <f>HYPERLINK("https://www.airitibooks.com/Detail/Detail?PublicationID=P20200430186", "https://www.airitibooks.com/Detail/Detail?PublicationID=P20200430186")</f>
        <v>https://www.airitibooks.com/Detail/Detail?PublicationID=P20200430186</v>
      </c>
    </row>
    <row r="295" spans="1:6" ht="33.6" customHeight="1" x14ac:dyDescent="0.25">
      <c r="A295" s="9" t="s">
        <v>931</v>
      </c>
      <c r="B295" s="6" t="s">
        <v>932</v>
      </c>
      <c r="C295" s="6" t="s">
        <v>929</v>
      </c>
      <c r="D295" s="6" t="s">
        <v>933</v>
      </c>
      <c r="E295" s="3" t="s">
        <v>177</v>
      </c>
      <c r="F295" s="4" t="str">
        <f>HYPERLINK("https://www.airitibooks.com/Detail/Detail?PublicationID=P20200430187", "https://www.airitibooks.com/Detail/Detail?PublicationID=P20200430187")</f>
        <v>https://www.airitibooks.com/Detail/Detail?PublicationID=P20200430187</v>
      </c>
    </row>
    <row r="296" spans="1:6" ht="21" customHeight="1" x14ac:dyDescent="0.25">
      <c r="A296" s="9" t="s">
        <v>934</v>
      </c>
      <c r="B296" s="6" t="s">
        <v>935</v>
      </c>
      <c r="C296" s="6" t="s">
        <v>929</v>
      </c>
      <c r="D296" s="6" t="s">
        <v>936</v>
      </c>
      <c r="E296" s="3" t="s">
        <v>834</v>
      </c>
      <c r="F296" s="4" t="str">
        <f>HYPERLINK("https://www.airitibooks.com/Detail/Detail?PublicationID=P20200430188", "https://www.airitibooks.com/Detail/Detail?PublicationID=P20200430188")</f>
        <v>https://www.airitibooks.com/Detail/Detail?PublicationID=P20200430188</v>
      </c>
    </row>
    <row r="297" spans="1:6" ht="21" customHeight="1" x14ac:dyDescent="0.25">
      <c r="A297" s="9" t="s">
        <v>937</v>
      </c>
      <c r="B297" s="6" t="s">
        <v>938</v>
      </c>
      <c r="C297" s="6" t="s">
        <v>282</v>
      </c>
      <c r="D297" s="6" t="s">
        <v>939</v>
      </c>
      <c r="E297" s="3" t="s">
        <v>940</v>
      </c>
      <c r="F297" s="4" t="str">
        <f>HYPERLINK("https://www.airitibooks.com/Detail/Detail?PublicationID=P20200430228", "https://www.airitibooks.com/Detail/Detail?PublicationID=P20200430228")</f>
        <v>https://www.airitibooks.com/Detail/Detail?PublicationID=P20200430228</v>
      </c>
    </row>
    <row r="298" spans="1:6" ht="21" customHeight="1" x14ac:dyDescent="0.25">
      <c r="A298" s="9" t="s">
        <v>941</v>
      </c>
      <c r="B298" s="6" t="s">
        <v>942</v>
      </c>
      <c r="C298" s="6" t="s">
        <v>282</v>
      </c>
      <c r="D298" s="6" t="s">
        <v>939</v>
      </c>
      <c r="E298" s="3" t="s">
        <v>177</v>
      </c>
      <c r="F298" s="4" t="str">
        <f>HYPERLINK("https://www.airitibooks.com/Detail/Detail?PublicationID=P20200430230", "https://www.airitibooks.com/Detail/Detail?PublicationID=P20200430230")</f>
        <v>https://www.airitibooks.com/Detail/Detail?PublicationID=P20200430230</v>
      </c>
    </row>
    <row r="299" spans="1:6" ht="21" customHeight="1" x14ac:dyDescent="0.25">
      <c r="A299" s="9" t="s">
        <v>943</v>
      </c>
      <c r="B299" s="6" t="s">
        <v>944</v>
      </c>
      <c r="C299" s="6" t="s">
        <v>282</v>
      </c>
      <c r="D299" s="6" t="s">
        <v>939</v>
      </c>
      <c r="E299" s="3" t="s">
        <v>59</v>
      </c>
      <c r="F299" s="4" t="str">
        <f>HYPERLINK("https://www.airitibooks.com/Detail/Detail?PublicationID=P20200430231", "https://www.airitibooks.com/Detail/Detail?PublicationID=P20200430231")</f>
        <v>https://www.airitibooks.com/Detail/Detail?PublicationID=P20200430231</v>
      </c>
    </row>
    <row r="300" spans="1:6" ht="21" customHeight="1" x14ac:dyDescent="0.25">
      <c r="A300" s="9" t="s">
        <v>945</v>
      </c>
      <c r="B300" s="6" t="s">
        <v>946</v>
      </c>
      <c r="C300" s="6" t="s">
        <v>282</v>
      </c>
      <c r="D300" s="6" t="s">
        <v>947</v>
      </c>
      <c r="E300" s="3" t="s">
        <v>59</v>
      </c>
      <c r="F300" s="4" t="str">
        <f>HYPERLINK("https://www.airitibooks.com/Detail/Detail?PublicationID=P20200430238", "https://www.airitibooks.com/Detail/Detail?PublicationID=P20200430238")</f>
        <v>https://www.airitibooks.com/Detail/Detail?PublicationID=P20200430238</v>
      </c>
    </row>
    <row r="301" spans="1:6" ht="34.5" customHeight="1" x14ac:dyDescent="0.25">
      <c r="A301" s="9" t="s">
        <v>948</v>
      </c>
      <c r="B301" s="6" t="s">
        <v>949</v>
      </c>
      <c r="C301" s="6" t="s">
        <v>282</v>
      </c>
      <c r="D301" s="6" t="s">
        <v>950</v>
      </c>
      <c r="E301" s="3" t="s">
        <v>177</v>
      </c>
      <c r="F301" s="4" t="str">
        <f>HYPERLINK("https://www.airitibooks.com/Detail/Detail?PublicationID=P20200430239", "https://www.airitibooks.com/Detail/Detail?PublicationID=P20200430239")</f>
        <v>https://www.airitibooks.com/Detail/Detail?PublicationID=P20200430239</v>
      </c>
    </row>
  </sheetData>
  <phoneticPr fontId="18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 逢甲聯盟贈品-友好高中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A00789</dc:creator>
  <cp:lastModifiedBy>葉秀婕</cp:lastModifiedBy>
  <dcterms:created xsi:type="dcterms:W3CDTF">2014-09-30T03:25:05Z</dcterms:created>
  <dcterms:modified xsi:type="dcterms:W3CDTF">2020-12-23T09:43:11Z</dcterms:modified>
</cp:coreProperties>
</file>